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carnet-my.sharepoint.com/personal/svetlana_bakic_skole_hr/Documents/FINANCIJSKI PLANOVI/FINANCIJSKI PLANOVI/FINANCIJSKI PLAN 2026-2027-2028/"/>
    </mc:Choice>
  </mc:AlternateContent>
  <xr:revisionPtr revIDLastSave="24" documentId="13_ncr:1_{440F8958-CB2C-464B-8BD5-BD07F26DBBF9}" xr6:coauthVersionLast="47" xr6:coauthVersionMax="47" xr10:uidLastSave="{79FC4519-DDEF-4DA6-B521-5988F50BB840}"/>
  <bookViews>
    <workbookView xWindow="-120" yWindow="-120" windowWidth="25440" windowHeight="15390" firstSheet="7" activeTab="10" xr2:uid="{00000000-000D-0000-FFFF-FFFF00000000}"/>
  </bookViews>
  <sheets>
    <sheet name="SAŽETAK" sheetId="10" r:id="rId1"/>
    <sheet name="List4" sheetId="14" state="hidden" r:id="rId2"/>
    <sheet name="List1" sheetId="11" state="hidden" r:id="rId3"/>
    <sheet name=" Račun prihoda i rashoda" sheetId="3" r:id="rId4"/>
    <sheet name="List3" sheetId="13" state="hidden" r:id="rId5"/>
    <sheet name="Prihodi i rashodi po izvorima" sheetId="8" r:id="rId6"/>
    <sheet name="Rashodi prema funkcijskoj kl" sheetId="5" r:id="rId7"/>
    <sheet name="Račun financiranja" sheetId="6" r:id="rId8"/>
    <sheet name="Račun financiranja po izvorima" sheetId="9" r:id="rId9"/>
    <sheet name="POSEBNI DIO" sheetId="7" r:id="rId10"/>
    <sheet name="FINANCIJSKI PLAN 2026 - GRAD" sheetId="2" r:id="rId11"/>
    <sheet name="List2" sheetId="12" state="hidden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55" i="7" l="1"/>
  <c r="F454" i="7" s="1"/>
  <c r="G456" i="7"/>
  <c r="F456" i="7"/>
  <c r="E456" i="7"/>
  <c r="G432" i="7"/>
  <c r="G431" i="7"/>
  <c r="F432" i="7"/>
  <c r="F431" i="7"/>
  <c r="E432" i="7"/>
  <c r="E431" i="7" s="1"/>
  <c r="E436" i="7"/>
  <c r="G388" i="7"/>
  <c r="F388" i="7"/>
  <c r="E388" i="7"/>
  <c r="D388" i="7"/>
  <c r="C388" i="7"/>
  <c r="F387" i="7"/>
  <c r="G387" i="7" s="1"/>
  <c r="F384" i="7"/>
  <c r="G384" i="7" s="1"/>
  <c r="G383" i="7" s="1"/>
  <c r="E383" i="7"/>
  <c r="D383" i="7"/>
  <c r="C383" i="7"/>
  <c r="C382" i="7" s="1"/>
  <c r="C381" i="7" s="1"/>
  <c r="D382" i="7"/>
  <c r="D381" i="7" s="1"/>
  <c r="G414" i="7"/>
  <c r="G413" i="7" s="1"/>
  <c r="G412" i="7" s="1"/>
  <c r="F414" i="7"/>
  <c r="F413" i="7" s="1"/>
  <c r="F412" i="7" s="1"/>
  <c r="E414" i="7"/>
  <c r="D414" i="7"/>
  <c r="D413" i="7" s="1"/>
  <c r="D412" i="7" s="1"/>
  <c r="C414" i="7"/>
  <c r="E413" i="7"/>
  <c r="E412" i="7" s="1"/>
  <c r="C413" i="7"/>
  <c r="C412" i="7" s="1"/>
  <c r="F410" i="7"/>
  <c r="G410" i="7" s="1"/>
  <c r="G409" i="7" s="1"/>
  <c r="E409" i="7"/>
  <c r="D409" i="7"/>
  <c r="C409" i="7"/>
  <c r="F408" i="7"/>
  <c r="G408" i="7" s="1"/>
  <c r="F407" i="7"/>
  <c r="G407" i="7" s="1"/>
  <c r="E406" i="7"/>
  <c r="D406" i="7"/>
  <c r="C406" i="7"/>
  <c r="C405" i="7" s="1"/>
  <c r="F404" i="7"/>
  <c r="G404" i="7" s="1"/>
  <c r="G403" i="7" s="1"/>
  <c r="G402" i="7" s="1"/>
  <c r="E403" i="7"/>
  <c r="E402" i="7" s="1"/>
  <c r="D403" i="7"/>
  <c r="D402" i="7" s="1"/>
  <c r="C403" i="7"/>
  <c r="C402" i="7" s="1"/>
  <c r="F401" i="7"/>
  <c r="G401" i="7" s="1"/>
  <c r="G400" i="7" s="1"/>
  <c r="G399" i="7" s="1"/>
  <c r="E400" i="7"/>
  <c r="E399" i="7" s="1"/>
  <c r="D400" i="7"/>
  <c r="D399" i="7" s="1"/>
  <c r="C400" i="7"/>
  <c r="C399" i="7" s="1"/>
  <c r="F398" i="7"/>
  <c r="G398" i="7" s="1"/>
  <c r="G397" i="7" s="1"/>
  <c r="E397" i="7"/>
  <c r="D397" i="7"/>
  <c r="C397" i="7"/>
  <c r="F396" i="7"/>
  <c r="G396" i="7" s="1"/>
  <c r="F395" i="7"/>
  <c r="E394" i="7"/>
  <c r="D394" i="7"/>
  <c r="C394" i="7"/>
  <c r="F393" i="7"/>
  <c r="G393" i="7" s="1"/>
  <c r="G392" i="7" s="1"/>
  <c r="E392" i="7"/>
  <c r="D392" i="7"/>
  <c r="C392" i="7"/>
  <c r="F377" i="7"/>
  <c r="F376" i="7" s="1"/>
  <c r="F375" i="7" s="1"/>
  <c r="E376" i="7"/>
  <c r="E375" i="7" s="1"/>
  <c r="D376" i="7"/>
  <c r="D375" i="7" s="1"/>
  <c r="C376" i="7"/>
  <c r="C375" i="7" s="1"/>
  <c r="F374" i="7"/>
  <c r="F373" i="7" s="1"/>
  <c r="F372" i="7" s="1"/>
  <c r="E373" i="7"/>
  <c r="E372" i="7" s="1"/>
  <c r="D373" i="7"/>
  <c r="D372" i="7" s="1"/>
  <c r="C373" i="7"/>
  <c r="C372" i="7" s="1"/>
  <c r="G369" i="7"/>
  <c r="G368" i="7" s="1"/>
  <c r="F369" i="7"/>
  <c r="F368" i="7" s="1"/>
  <c r="E369" i="7"/>
  <c r="E368" i="7" s="1"/>
  <c r="D369" i="7"/>
  <c r="D368" i="7" s="1"/>
  <c r="C369" i="7"/>
  <c r="C368" i="7" s="1"/>
  <c r="F367" i="7"/>
  <c r="G367" i="7" s="1"/>
  <c r="F366" i="7"/>
  <c r="G366" i="7" s="1"/>
  <c r="F364" i="7"/>
  <c r="G364" i="7" s="1"/>
  <c r="F363" i="7"/>
  <c r="E361" i="7"/>
  <c r="D361" i="7"/>
  <c r="C361" i="7"/>
  <c r="E359" i="7"/>
  <c r="C359" i="7"/>
  <c r="F358" i="7"/>
  <c r="G358" i="7" s="1"/>
  <c r="F357" i="7"/>
  <c r="G357" i="7" s="1"/>
  <c r="F356" i="7"/>
  <c r="G356" i="7" s="1"/>
  <c r="F355" i="7"/>
  <c r="G355" i="7" s="1"/>
  <c r="F354" i="7"/>
  <c r="G354" i="7" s="1"/>
  <c r="F353" i="7"/>
  <c r="G353" i="7" s="1"/>
  <c r="F351" i="7"/>
  <c r="E349" i="7"/>
  <c r="D349" i="7"/>
  <c r="C349" i="7"/>
  <c r="F348" i="7"/>
  <c r="G348" i="7" s="1"/>
  <c r="F347" i="7"/>
  <c r="G347" i="7" s="1"/>
  <c r="F346" i="7"/>
  <c r="G346" i="7" s="1"/>
  <c r="F345" i="7"/>
  <c r="G345" i="7" s="1"/>
  <c r="F344" i="7"/>
  <c r="G344" i="7" s="1"/>
  <c r="F343" i="7"/>
  <c r="E342" i="7"/>
  <c r="D342" i="7"/>
  <c r="C342" i="7"/>
  <c r="F341" i="7"/>
  <c r="G341" i="7" s="1"/>
  <c r="F339" i="7"/>
  <c r="E338" i="7"/>
  <c r="D338" i="7"/>
  <c r="C338" i="7"/>
  <c r="G334" i="7"/>
  <c r="F334" i="7"/>
  <c r="E334" i="7"/>
  <c r="D334" i="7"/>
  <c r="C334" i="7"/>
  <c r="G332" i="7"/>
  <c r="F332" i="7"/>
  <c r="E332" i="7"/>
  <c r="C332" i="7"/>
  <c r="G330" i="7"/>
  <c r="F330" i="7"/>
  <c r="E330" i="7"/>
  <c r="D330" i="7"/>
  <c r="C330" i="7"/>
  <c r="F27" i="8"/>
  <c r="E27" i="8"/>
  <c r="D27" i="8"/>
  <c r="F29" i="8"/>
  <c r="E29" i="8"/>
  <c r="F15" i="8"/>
  <c r="F13" i="8" s="1"/>
  <c r="E13" i="8"/>
  <c r="D13" i="8"/>
  <c r="P124" i="2"/>
  <c r="P120" i="2"/>
  <c r="P121" i="2"/>
  <c r="P122" i="2"/>
  <c r="P123" i="2"/>
  <c r="P103" i="2"/>
  <c r="P104" i="2"/>
  <c r="P105" i="2"/>
  <c r="P106" i="2"/>
  <c r="P107" i="2"/>
  <c r="P108" i="2"/>
  <c r="P109" i="2"/>
  <c r="P110" i="2"/>
  <c r="P111" i="2"/>
  <c r="P112" i="2"/>
  <c r="P113" i="2"/>
  <c r="P114" i="2"/>
  <c r="P115" i="2"/>
  <c r="P116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66" i="2"/>
  <c r="P67" i="2"/>
  <c r="P68" i="2"/>
  <c r="P69" i="2"/>
  <c r="P70" i="2"/>
  <c r="P71" i="2"/>
  <c r="P72" i="2"/>
  <c r="P73" i="2"/>
  <c r="P74" i="2"/>
  <c r="P75" i="2"/>
  <c r="P76" i="2"/>
  <c r="P55" i="2"/>
  <c r="P56" i="2"/>
  <c r="P57" i="2"/>
  <c r="P58" i="2"/>
  <c r="P59" i="2"/>
  <c r="P60" i="2"/>
  <c r="P61" i="2"/>
  <c r="P62" i="2"/>
  <c r="P63" i="2"/>
  <c r="P64" i="2"/>
  <c r="P65" i="2"/>
  <c r="P51" i="2"/>
  <c r="P48" i="2"/>
  <c r="N126" i="2"/>
  <c r="P119" i="2"/>
  <c r="P54" i="2"/>
  <c r="N117" i="2"/>
  <c r="N129" i="2" s="1"/>
  <c r="N21" i="2"/>
  <c r="P11" i="2"/>
  <c r="F458" i="7"/>
  <c r="G458" i="7" s="1"/>
  <c r="F453" i="7"/>
  <c r="G453" i="7" s="1"/>
  <c r="G452" i="7" s="1"/>
  <c r="E452" i="7"/>
  <c r="D452" i="7"/>
  <c r="C452" i="7"/>
  <c r="F451" i="7"/>
  <c r="G451" i="7" s="1"/>
  <c r="F448" i="7"/>
  <c r="E447" i="7"/>
  <c r="D447" i="7"/>
  <c r="C447" i="7"/>
  <c r="F444" i="7"/>
  <c r="G444" i="7" s="1"/>
  <c r="G443" i="7" s="1"/>
  <c r="G442" i="7" s="1"/>
  <c r="E443" i="7"/>
  <c r="E442" i="7" s="1"/>
  <c r="D443" i="7"/>
  <c r="D442" i="7" s="1"/>
  <c r="C443" i="7"/>
  <c r="C442" i="7" s="1"/>
  <c r="E455" i="7"/>
  <c r="E454" i="7" s="1"/>
  <c r="D456" i="7"/>
  <c r="D455" i="7" s="1"/>
  <c r="D454" i="7" s="1"/>
  <c r="C456" i="7"/>
  <c r="C455" i="7" s="1"/>
  <c r="C454" i="7" s="1"/>
  <c r="P6" i="2"/>
  <c r="F124" i="7"/>
  <c r="G124" i="7" s="1"/>
  <c r="F120" i="7"/>
  <c r="G120" i="7" s="1"/>
  <c r="F118" i="7"/>
  <c r="G118" i="7" s="1"/>
  <c r="F117" i="7"/>
  <c r="G117" i="7" s="1"/>
  <c r="F114" i="7"/>
  <c r="G114" i="7" s="1"/>
  <c r="F112" i="7"/>
  <c r="G112" i="7" s="1"/>
  <c r="F110" i="7"/>
  <c r="G110" i="7" s="1"/>
  <c r="E382" i="7" l="1"/>
  <c r="E381" i="7" s="1"/>
  <c r="G329" i="7"/>
  <c r="C337" i="7"/>
  <c r="G382" i="7"/>
  <c r="G381" i="7" s="1"/>
  <c r="F383" i="7"/>
  <c r="F382" i="7" s="1"/>
  <c r="F381" i="7" s="1"/>
  <c r="F394" i="7"/>
  <c r="D391" i="7"/>
  <c r="F409" i="7"/>
  <c r="C329" i="7"/>
  <c r="C328" i="7" s="1"/>
  <c r="F329" i="7"/>
  <c r="C391" i="7"/>
  <c r="D405" i="7"/>
  <c r="F397" i="7"/>
  <c r="E391" i="7"/>
  <c r="F392" i="7"/>
  <c r="F342" i="7"/>
  <c r="G343" i="7"/>
  <c r="F338" i="7"/>
  <c r="G406" i="7"/>
  <c r="G405" i="7" s="1"/>
  <c r="E405" i="7"/>
  <c r="F403" i="7"/>
  <c r="F402" i="7" s="1"/>
  <c r="F400" i="7"/>
  <c r="F399" i="7" s="1"/>
  <c r="C390" i="7"/>
  <c r="E337" i="7"/>
  <c r="G342" i="7"/>
  <c r="G339" i="7"/>
  <c r="G338" i="7" s="1"/>
  <c r="D337" i="7"/>
  <c r="E329" i="7"/>
  <c r="D329" i="7"/>
  <c r="F349" i="7"/>
  <c r="F361" i="7"/>
  <c r="F406" i="7"/>
  <c r="F405" i="7" s="1"/>
  <c r="G351" i="7"/>
  <c r="G349" i="7" s="1"/>
  <c r="G363" i="7"/>
  <c r="G361" i="7" s="1"/>
  <c r="G374" i="7"/>
  <c r="G373" i="7" s="1"/>
  <c r="G372" i="7" s="1"/>
  <c r="G377" i="7"/>
  <c r="G395" i="7"/>
  <c r="G394" i="7" s="1"/>
  <c r="G391" i="7" s="1"/>
  <c r="F447" i="7"/>
  <c r="E446" i="7"/>
  <c r="E445" i="7" s="1"/>
  <c r="C446" i="7"/>
  <c r="C445" i="7" s="1"/>
  <c r="G448" i="7"/>
  <c r="G447" i="7" s="1"/>
  <c r="G446" i="7" s="1"/>
  <c r="G445" i="7" s="1"/>
  <c r="D446" i="7"/>
  <c r="D445" i="7" s="1"/>
  <c r="F452" i="7"/>
  <c r="F443" i="7"/>
  <c r="F442" i="7" s="1"/>
  <c r="G123" i="7"/>
  <c r="G122" i="7" s="1"/>
  <c r="G121" i="7" s="1"/>
  <c r="F123" i="7"/>
  <c r="F122" i="7" s="1"/>
  <c r="F121" i="7" s="1"/>
  <c r="E123" i="7"/>
  <c r="E122" i="7" s="1"/>
  <c r="E121" i="7" s="1"/>
  <c r="D123" i="7"/>
  <c r="D122" i="7" s="1"/>
  <c r="D121" i="7" s="1"/>
  <c r="C123" i="7"/>
  <c r="C122" i="7" s="1"/>
  <c r="C121" i="7" s="1"/>
  <c r="G119" i="7"/>
  <c r="F119" i="7"/>
  <c r="E119" i="7"/>
  <c r="D119" i="7"/>
  <c r="C119" i="7"/>
  <c r="G116" i="7"/>
  <c r="F116" i="7"/>
  <c r="E116" i="7"/>
  <c r="E115" i="7" s="1"/>
  <c r="D116" i="7"/>
  <c r="C116" i="7"/>
  <c r="G113" i="7"/>
  <c r="F113" i="7"/>
  <c r="E113" i="7"/>
  <c r="D113" i="7"/>
  <c r="C113" i="7"/>
  <c r="G111" i="7"/>
  <c r="F111" i="7"/>
  <c r="E111" i="7"/>
  <c r="D111" i="7"/>
  <c r="C111" i="7"/>
  <c r="G109" i="7"/>
  <c r="F109" i="7"/>
  <c r="E109" i="7"/>
  <c r="D109" i="7"/>
  <c r="C109" i="7"/>
  <c r="F18" i="7"/>
  <c r="G18" i="7" s="1"/>
  <c r="F82" i="7"/>
  <c r="G82" i="7" s="1"/>
  <c r="G81" i="7" s="1"/>
  <c r="G80" i="7" s="1"/>
  <c r="G79" i="7" s="1"/>
  <c r="E81" i="7"/>
  <c r="E80" i="7" s="1"/>
  <c r="E79" i="7" s="1"/>
  <c r="D81" i="7"/>
  <c r="D80" i="7" s="1"/>
  <c r="D79" i="7" s="1"/>
  <c r="C81" i="7"/>
  <c r="C80" i="7" s="1"/>
  <c r="C79" i="7" s="1"/>
  <c r="F77" i="7"/>
  <c r="F76" i="7" s="1"/>
  <c r="F75" i="7" s="1"/>
  <c r="E76" i="7"/>
  <c r="E75" i="7" s="1"/>
  <c r="D76" i="7"/>
  <c r="D75" i="7" s="1"/>
  <c r="C76" i="7"/>
  <c r="C75" i="7" s="1"/>
  <c r="F74" i="7"/>
  <c r="G74" i="7" s="1"/>
  <c r="F70" i="7"/>
  <c r="G70" i="7" s="1"/>
  <c r="E69" i="7"/>
  <c r="D69" i="7"/>
  <c r="C69" i="7"/>
  <c r="F68" i="7"/>
  <c r="G68" i="7" s="1"/>
  <c r="F67" i="7"/>
  <c r="G67" i="7" s="1"/>
  <c r="F65" i="7"/>
  <c r="G65" i="7" s="1"/>
  <c r="F64" i="7"/>
  <c r="G64" i="7" s="1"/>
  <c r="F63" i="7"/>
  <c r="G63" i="7" s="1"/>
  <c r="F61" i="7"/>
  <c r="G61" i="7" s="1"/>
  <c r="F60" i="7"/>
  <c r="E59" i="7"/>
  <c r="D59" i="7"/>
  <c r="C59" i="7"/>
  <c r="F58" i="7"/>
  <c r="G58" i="7" s="1"/>
  <c r="F56" i="7"/>
  <c r="G56" i="7" s="1"/>
  <c r="F55" i="7"/>
  <c r="G55" i="7" s="1"/>
  <c r="F54" i="7"/>
  <c r="G54" i="7" s="1"/>
  <c r="E53" i="7"/>
  <c r="D53" i="7"/>
  <c r="C53" i="7"/>
  <c r="F52" i="7"/>
  <c r="G52" i="7" s="1"/>
  <c r="F51" i="7"/>
  <c r="G51" i="7" s="1"/>
  <c r="E50" i="7"/>
  <c r="D50" i="7"/>
  <c r="C50" i="7"/>
  <c r="C88" i="7"/>
  <c r="D88" i="7"/>
  <c r="E88" i="7"/>
  <c r="F88" i="7"/>
  <c r="G88" i="7"/>
  <c r="E18" i="8"/>
  <c r="P4" i="2"/>
  <c r="M126" i="2"/>
  <c r="M21" i="2"/>
  <c r="M117" i="2"/>
  <c r="P17" i="2"/>
  <c r="P18" i="2"/>
  <c r="P19" i="2"/>
  <c r="P20" i="2"/>
  <c r="P5" i="2"/>
  <c r="P7" i="2"/>
  <c r="P8" i="2"/>
  <c r="P9" i="2"/>
  <c r="P10" i="2"/>
  <c r="P12" i="2"/>
  <c r="P13" i="2"/>
  <c r="P14" i="2"/>
  <c r="P15" i="2"/>
  <c r="P16" i="2"/>
  <c r="P3" i="2"/>
  <c r="P49" i="2"/>
  <c r="P50" i="2"/>
  <c r="P52" i="2"/>
  <c r="P53" i="2"/>
  <c r="P38" i="2"/>
  <c r="P39" i="2"/>
  <c r="P40" i="2"/>
  <c r="P41" i="2"/>
  <c r="P42" i="2"/>
  <c r="P43" i="2"/>
  <c r="P44" i="2"/>
  <c r="P45" i="2"/>
  <c r="P46" i="2"/>
  <c r="P47" i="2"/>
  <c r="P30" i="2"/>
  <c r="P31" i="2"/>
  <c r="P32" i="2"/>
  <c r="P33" i="2"/>
  <c r="P34" i="2"/>
  <c r="P35" i="2"/>
  <c r="P36" i="2"/>
  <c r="P37" i="2"/>
  <c r="P29" i="2"/>
  <c r="D117" i="2"/>
  <c r="D21" i="2"/>
  <c r="Q106" i="2"/>
  <c r="F446" i="7" l="1"/>
  <c r="F445" i="7" s="1"/>
  <c r="D390" i="7"/>
  <c r="F391" i="7"/>
  <c r="F390" i="7" s="1"/>
  <c r="D328" i="7"/>
  <c r="E390" i="7"/>
  <c r="F337" i="7"/>
  <c r="F328" i="7" s="1"/>
  <c r="E328" i="7"/>
  <c r="G390" i="7"/>
  <c r="G337" i="7"/>
  <c r="G375" i="7"/>
  <c r="G376" i="7"/>
  <c r="F115" i="7"/>
  <c r="E108" i="7"/>
  <c r="E107" i="7" s="1"/>
  <c r="C108" i="7"/>
  <c r="G108" i="7"/>
  <c r="C115" i="7"/>
  <c r="G115" i="7"/>
  <c r="D108" i="7"/>
  <c r="F108" i="7"/>
  <c r="D115" i="7"/>
  <c r="C49" i="7"/>
  <c r="C48" i="7" s="1"/>
  <c r="G53" i="7"/>
  <c r="F69" i="7"/>
  <c r="G69" i="7"/>
  <c r="D49" i="7"/>
  <c r="D48" i="7" s="1"/>
  <c r="G50" i="7"/>
  <c r="E49" i="7"/>
  <c r="E48" i="7" s="1"/>
  <c r="F59" i="7"/>
  <c r="F81" i="7"/>
  <c r="F80" i="7" s="1"/>
  <c r="F79" i="7" s="1"/>
  <c r="F50" i="7"/>
  <c r="F53" i="7"/>
  <c r="G60" i="7"/>
  <c r="G59" i="7" s="1"/>
  <c r="G77" i="7"/>
  <c r="G76" i="7" s="1"/>
  <c r="G75" i="7" s="1"/>
  <c r="M129" i="2"/>
  <c r="D129" i="2"/>
  <c r="F117" i="2"/>
  <c r="F21" i="2"/>
  <c r="F151" i="7"/>
  <c r="G151" i="7" s="1"/>
  <c r="G150" i="7" s="1"/>
  <c r="G149" i="7" s="1"/>
  <c r="G148" i="7" s="1"/>
  <c r="E150" i="7"/>
  <c r="E149" i="7" s="1"/>
  <c r="E148" i="7" s="1"/>
  <c r="D150" i="7"/>
  <c r="D149" i="7" s="1"/>
  <c r="D148" i="7" s="1"/>
  <c r="C150" i="7"/>
  <c r="C149" i="7" s="1"/>
  <c r="C148" i="7" s="1"/>
  <c r="F18" i="8"/>
  <c r="F17" i="8"/>
  <c r="F14" i="8"/>
  <c r="E14" i="8"/>
  <c r="F12" i="8"/>
  <c r="E12" i="8"/>
  <c r="F438" i="7"/>
  <c r="G438" i="7" s="1"/>
  <c r="F434" i="7"/>
  <c r="G434" i="7" s="1"/>
  <c r="G427" i="7"/>
  <c r="F425" i="7"/>
  <c r="G425" i="7" s="1"/>
  <c r="F422" i="7"/>
  <c r="G422" i="7" s="1"/>
  <c r="F319" i="7"/>
  <c r="G319" i="7" s="1"/>
  <c r="F317" i="7"/>
  <c r="G317" i="7" s="1"/>
  <c r="F316" i="7"/>
  <c r="G316" i="7" s="1"/>
  <c r="F313" i="7"/>
  <c r="G313" i="7" s="1"/>
  <c r="F310" i="7"/>
  <c r="G310" i="7" s="1"/>
  <c r="F307" i="7"/>
  <c r="G307" i="7" s="1"/>
  <c r="F305" i="7"/>
  <c r="G305" i="7" s="1"/>
  <c r="G304" i="7"/>
  <c r="F302" i="7"/>
  <c r="G302" i="7" s="1"/>
  <c r="F298" i="7"/>
  <c r="G298" i="7" s="1"/>
  <c r="F295" i="7"/>
  <c r="G295" i="7" s="1"/>
  <c r="F288" i="7"/>
  <c r="G288" i="7" s="1"/>
  <c r="F287" i="7"/>
  <c r="G287" i="7" s="1"/>
  <c r="F285" i="7"/>
  <c r="G285" i="7" s="1"/>
  <c r="F284" i="7"/>
  <c r="G284" i="7" s="1"/>
  <c r="F279" i="7"/>
  <c r="G279" i="7" s="1"/>
  <c r="F278" i="7"/>
  <c r="G278" i="7" s="1"/>
  <c r="F277" i="7"/>
  <c r="G277" i="7" s="1"/>
  <c r="F276" i="7"/>
  <c r="G276" i="7" s="1"/>
  <c r="F275" i="7"/>
  <c r="G275" i="7" s="1"/>
  <c r="F274" i="7"/>
  <c r="G274" i="7" s="1"/>
  <c r="F272" i="7"/>
  <c r="G272" i="7" s="1"/>
  <c r="F269" i="7"/>
  <c r="G269" i="7" s="1"/>
  <c r="F268" i="7"/>
  <c r="G268" i="7" s="1"/>
  <c r="F267" i="7"/>
  <c r="G267" i="7" s="1"/>
  <c r="F266" i="7"/>
  <c r="G266" i="7" s="1"/>
  <c r="F265" i="7"/>
  <c r="G265" i="7" s="1"/>
  <c r="F264" i="7"/>
  <c r="G264" i="7" s="1"/>
  <c r="F262" i="7"/>
  <c r="G262" i="7" s="1"/>
  <c r="F260" i="7"/>
  <c r="G260" i="7" s="1"/>
  <c r="E270" i="7"/>
  <c r="E263" i="7"/>
  <c r="E282" i="7"/>
  <c r="F245" i="7"/>
  <c r="G245" i="7" s="1"/>
  <c r="F241" i="7"/>
  <c r="G241" i="7" s="1"/>
  <c r="F239" i="7"/>
  <c r="G239" i="7" s="1"/>
  <c r="F234" i="7"/>
  <c r="G234" i="7" s="1"/>
  <c r="F232" i="7"/>
  <c r="G232" i="7" s="1"/>
  <c r="F231" i="7"/>
  <c r="G231" i="7" s="1"/>
  <c r="F230" i="7"/>
  <c r="G230" i="7" s="1"/>
  <c r="F223" i="7"/>
  <c r="G223" i="7" s="1"/>
  <c r="F219" i="7"/>
  <c r="G219" i="7" s="1"/>
  <c r="F215" i="7"/>
  <c r="G215" i="7" s="1"/>
  <c r="F214" i="7"/>
  <c r="G214" i="7" s="1"/>
  <c r="F212" i="7"/>
  <c r="G212" i="7" s="1"/>
  <c r="F211" i="7"/>
  <c r="G211" i="7" s="1"/>
  <c r="F208" i="7"/>
  <c r="G208" i="7" s="1"/>
  <c r="F207" i="7"/>
  <c r="G207" i="7" s="1"/>
  <c r="F206" i="7"/>
  <c r="G206" i="7" s="1"/>
  <c r="F205" i="7"/>
  <c r="G205" i="7" s="1"/>
  <c r="E210" i="7"/>
  <c r="F196" i="7"/>
  <c r="G196" i="7" s="1"/>
  <c r="F192" i="7"/>
  <c r="G192" i="7" s="1"/>
  <c r="G183" i="7"/>
  <c r="F183" i="7"/>
  <c r="G177" i="7"/>
  <c r="F177" i="7"/>
  <c r="G173" i="7"/>
  <c r="F173" i="7"/>
  <c r="G171" i="7"/>
  <c r="F171" i="7"/>
  <c r="F169" i="7"/>
  <c r="G169" i="7" s="1"/>
  <c r="F147" i="7"/>
  <c r="G147" i="7" s="1"/>
  <c r="F141" i="7"/>
  <c r="G141" i="7" s="1"/>
  <c r="F139" i="7"/>
  <c r="G139" i="7" s="1"/>
  <c r="F138" i="7"/>
  <c r="G138" i="7" s="1"/>
  <c r="F135" i="7"/>
  <c r="G135" i="7" s="1"/>
  <c r="F133" i="7"/>
  <c r="G133" i="7" s="1"/>
  <c r="F131" i="7"/>
  <c r="G131" i="7" s="1"/>
  <c r="F43" i="7"/>
  <c r="G43" i="7" s="1"/>
  <c r="F38" i="7"/>
  <c r="G38" i="7" s="1"/>
  <c r="F35" i="7"/>
  <c r="G35" i="7" s="1"/>
  <c r="F31" i="7"/>
  <c r="G31" i="7" s="1"/>
  <c r="F29" i="7"/>
  <c r="G29" i="7" s="1"/>
  <c r="F28" i="7"/>
  <c r="G28" i="7" s="1"/>
  <c r="F26" i="7"/>
  <c r="G26" i="7" s="1"/>
  <c r="F25" i="7"/>
  <c r="G25" i="7" s="1"/>
  <c r="F24" i="7"/>
  <c r="G24" i="7" s="1"/>
  <c r="F22" i="7"/>
  <c r="G22" i="7" s="1"/>
  <c r="F21" i="7"/>
  <c r="G21" i="7" s="1"/>
  <c r="F19" i="7"/>
  <c r="G19" i="7" s="1"/>
  <c r="F17" i="7"/>
  <c r="G17" i="7" s="1"/>
  <c r="F16" i="7"/>
  <c r="G16" i="7" s="1"/>
  <c r="F15" i="7"/>
  <c r="G15" i="7" s="1"/>
  <c r="F13" i="7"/>
  <c r="G13" i="7" s="1"/>
  <c r="F12" i="7"/>
  <c r="G12" i="7" s="1"/>
  <c r="E32" i="8"/>
  <c r="F32" i="8" s="1"/>
  <c r="E31" i="8"/>
  <c r="F31" i="8" s="1"/>
  <c r="E28" i="8"/>
  <c r="F28" i="8" s="1"/>
  <c r="E26" i="8"/>
  <c r="F26" i="8" s="1"/>
  <c r="H30" i="3"/>
  <c r="H29" i="3"/>
  <c r="H28" i="3"/>
  <c r="H33" i="3"/>
  <c r="H31" i="3"/>
  <c r="G31" i="3"/>
  <c r="F31" i="3"/>
  <c r="G33" i="3"/>
  <c r="G30" i="3"/>
  <c r="G29" i="3"/>
  <c r="G28" i="3"/>
  <c r="G27" i="3"/>
  <c r="H27" i="3" s="1"/>
  <c r="G26" i="3"/>
  <c r="H26" i="3" s="1"/>
  <c r="F25" i="3"/>
  <c r="H15" i="3"/>
  <c r="H13" i="3"/>
  <c r="G18" i="3"/>
  <c r="H18" i="3" s="1"/>
  <c r="G16" i="3"/>
  <c r="H16" i="3" s="1"/>
  <c r="G15" i="3"/>
  <c r="G14" i="3"/>
  <c r="H14" i="3" s="1"/>
  <c r="G13" i="3"/>
  <c r="G12" i="3"/>
  <c r="H12" i="3" s="1"/>
  <c r="J13" i="10"/>
  <c r="I13" i="10"/>
  <c r="I12" i="10"/>
  <c r="J12" i="10" s="1"/>
  <c r="I10" i="10"/>
  <c r="J10" i="10" s="1"/>
  <c r="I9" i="10"/>
  <c r="J9" i="10" s="1"/>
  <c r="P118" i="2"/>
  <c r="P125" i="2"/>
  <c r="G328" i="7" l="1"/>
  <c r="F107" i="7"/>
  <c r="C107" i="7"/>
  <c r="G107" i="7"/>
  <c r="D107" i="7"/>
  <c r="G49" i="7"/>
  <c r="G48" i="7" s="1"/>
  <c r="F49" i="7"/>
  <c r="F48" i="7" s="1"/>
  <c r="F150" i="7"/>
  <c r="F149" i="7" s="1"/>
  <c r="F148" i="7" s="1"/>
  <c r="F129" i="2"/>
  <c r="F270" i="7"/>
  <c r="G270" i="7"/>
  <c r="D270" i="7"/>
  <c r="D263" i="7"/>
  <c r="D259" i="7"/>
  <c r="D282" i="7"/>
  <c r="D210" i="7"/>
  <c r="E24" i="3"/>
  <c r="E31" i="3"/>
  <c r="F17" i="3"/>
  <c r="G17" i="3" s="1"/>
  <c r="H17" i="3" s="1"/>
  <c r="H11" i="3"/>
  <c r="G11" i="3"/>
  <c r="F11" i="3"/>
  <c r="H25" i="3"/>
  <c r="G25" i="3"/>
  <c r="E25" i="3"/>
  <c r="E17" i="3"/>
  <c r="E11" i="3"/>
  <c r="G8" i="10"/>
  <c r="D258" i="7" l="1"/>
  <c r="C202" i="7"/>
  <c r="D25" i="3"/>
  <c r="D31" i="3"/>
  <c r="D10" i="3"/>
  <c r="D11" i="3"/>
  <c r="D24" i="3" l="1"/>
  <c r="F14" i="10"/>
  <c r="G296" i="7"/>
  <c r="G297" i="7"/>
  <c r="G303" i="7"/>
  <c r="F303" i="7"/>
  <c r="E303" i="7"/>
  <c r="F297" i="7"/>
  <c r="F296" i="7" s="1"/>
  <c r="E297" i="7"/>
  <c r="E296" i="7" s="1"/>
  <c r="G210" i="7"/>
  <c r="F210" i="7"/>
  <c r="G204" i="7"/>
  <c r="F204" i="7"/>
  <c r="E204" i="7"/>
  <c r="E218" i="7"/>
  <c r="H24" i="3"/>
  <c r="G24" i="3"/>
  <c r="F24" i="3"/>
  <c r="O117" i="2"/>
  <c r="P117" i="2" s="1"/>
  <c r="D421" i="7"/>
  <c r="D202" i="7"/>
  <c r="D142" i="7"/>
  <c r="D137" i="7"/>
  <c r="E201" i="7" l="1"/>
  <c r="E200" i="7" s="1"/>
  <c r="F30" i="10" l="1"/>
  <c r="C421" i="7" l="1"/>
  <c r="C318" i="7"/>
  <c r="C297" i="7"/>
  <c r="C296" i="7" s="1"/>
  <c r="C210" i="7"/>
  <c r="C204" i="7"/>
  <c r="G10" i="3" l="1"/>
  <c r="H10" i="3"/>
  <c r="F10" i="3" l="1"/>
  <c r="E10" i="3"/>
  <c r="F306" i="7"/>
  <c r="G306" i="7"/>
  <c r="C27" i="8"/>
  <c r="C25" i="8"/>
  <c r="C30" i="8"/>
  <c r="B27" i="8"/>
  <c r="B30" i="8"/>
  <c r="B25" i="8"/>
  <c r="C16" i="8"/>
  <c r="C13" i="8"/>
  <c r="C11" i="8"/>
  <c r="B16" i="8"/>
  <c r="B13" i="8"/>
  <c r="B11" i="8"/>
  <c r="G437" i="7"/>
  <c r="F437" i="7"/>
  <c r="E437" i="7"/>
  <c r="D437" i="7"/>
  <c r="D436" i="7" s="1"/>
  <c r="D435" i="7" s="1"/>
  <c r="C437" i="7"/>
  <c r="C436" i="7" s="1"/>
  <c r="C435" i="7" s="1"/>
  <c r="G435" i="7"/>
  <c r="F435" i="7"/>
  <c r="E435" i="7"/>
  <c r="G433" i="7"/>
  <c r="F433" i="7"/>
  <c r="E433" i="7"/>
  <c r="D433" i="7"/>
  <c r="D432" i="7" s="1"/>
  <c r="C433" i="7"/>
  <c r="C432" i="7" s="1"/>
  <c r="C431" i="7" s="1"/>
  <c r="E30" i="8"/>
  <c r="F30" i="8"/>
  <c r="E25" i="8"/>
  <c r="F25" i="8"/>
  <c r="E16" i="8"/>
  <c r="F16" i="8"/>
  <c r="E11" i="8"/>
  <c r="F11" i="8"/>
  <c r="D16" i="8"/>
  <c r="D11" i="8"/>
  <c r="D30" i="8"/>
  <c r="D25" i="8"/>
  <c r="E306" i="7"/>
  <c r="D204" i="7"/>
  <c r="E10" i="8" l="1"/>
  <c r="F10" i="8"/>
  <c r="D24" i="8"/>
  <c r="C10" i="8"/>
  <c r="C24" i="8"/>
  <c r="B24" i="8"/>
  <c r="D10" i="8"/>
  <c r="B10" i="8"/>
  <c r="D431" i="7"/>
  <c r="F24" i="8"/>
  <c r="E24" i="8"/>
  <c r="P23" i="2"/>
  <c r="P24" i="2" s="1"/>
  <c r="F8" i="10"/>
  <c r="D297" i="7" l="1"/>
  <c r="D296" i="7" s="1"/>
  <c r="D306" i="7"/>
  <c r="D191" i="7"/>
  <c r="D189" i="7"/>
  <c r="C189" i="7"/>
  <c r="D188" i="7" l="1"/>
  <c r="D187" i="7" s="1"/>
  <c r="C178" i="7" l="1"/>
  <c r="D178" i="7"/>
  <c r="E178" i="7"/>
  <c r="F178" i="7"/>
  <c r="G178" i="7"/>
  <c r="G168" i="7"/>
  <c r="F168" i="7"/>
  <c r="E168" i="7"/>
  <c r="D168" i="7"/>
  <c r="C168" i="7"/>
  <c r="G175" i="7"/>
  <c r="F175" i="7"/>
  <c r="E175" i="7"/>
  <c r="E174" i="7" s="1"/>
  <c r="D175" i="7"/>
  <c r="C175" i="7"/>
  <c r="G172" i="7"/>
  <c r="F172" i="7"/>
  <c r="E172" i="7"/>
  <c r="D172" i="7"/>
  <c r="C172" i="7"/>
  <c r="G170" i="7"/>
  <c r="F170" i="7"/>
  <c r="E170" i="7"/>
  <c r="D170" i="7"/>
  <c r="C170" i="7"/>
  <c r="G182" i="7"/>
  <c r="G181" i="7" s="1"/>
  <c r="F182" i="7"/>
  <c r="F181" i="7" s="1"/>
  <c r="E182" i="7"/>
  <c r="E181" i="7" s="1"/>
  <c r="D182" i="7"/>
  <c r="D181" i="7" s="1"/>
  <c r="D180" i="7" s="1"/>
  <c r="C182" i="7"/>
  <c r="C181" i="7" s="1"/>
  <c r="C180" i="7" s="1"/>
  <c r="E421" i="7"/>
  <c r="F421" i="7"/>
  <c r="G421" i="7"/>
  <c r="C426" i="7"/>
  <c r="C420" i="7" s="1"/>
  <c r="D426" i="7"/>
  <c r="E426" i="7"/>
  <c r="F426" i="7"/>
  <c r="G426" i="7"/>
  <c r="G146" i="7"/>
  <c r="G145" i="7" s="1"/>
  <c r="G144" i="7" s="1"/>
  <c r="F146" i="7"/>
  <c r="F145" i="7" s="1"/>
  <c r="F144" i="7" s="1"/>
  <c r="E146" i="7"/>
  <c r="E145" i="7" s="1"/>
  <c r="E144" i="7" s="1"/>
  <c r="D146" i="7"/>
  <c r="D145" i="7" s="1"/>
  <c r="D144" i="7" s="1"/>
  <c r="C146" i="7"/>
  <c r="C145" i="7" s="1"/>
  <c r="C144" i="7" s="1"/>
  <c r="G140" i="7"/>
  <c r="F140" i="7"/>
  <c r="E140" i="7"/>
  <c r="D140" i="7"/>
  <c r="D136" i="7" s="1"/>
  <c r="C140" i="7"/>
  <c r="G137" i="7"/>
  <c r="F137" i="7"/>
  <c r="E137" i="7"/>
  <c r="E136" i="7" s="1"/>
  <c r="C137" i="7"/>
  <c r="C136" i="7" s="1"/>
  <c r="G134" i="7"/>
  <c r="F134" i="7"/>
  <c r="E134" i="7"/>
  <c r="D134" i="7"/>
  <c r="C134" i="7"/>
  <c r="G132" i="7"/>
  <c r="F132" i="7"/>
  <c r="E132" i="7"/>
  <c r="D132" i="7"/>
  <c r="C132" i="7"/>
  <c r="G130" i="7"/>
  <c r="F130" i="7"/>
  <c r="E130" i="7"/>
  <c r="D130" i="7"/>
  <c r="C130" i="7"/>
  <c r="G323" i="7"/>
  <c r="G322" i="7" s="1"/>
  <c r="G321" i="7" s="1"/>
  <c r="F323" i="7"/>
  <c r="F322" i="7" s="1"/>
  <c r="F321" i="7" s="1"/>
  <c r="E323" i="7"/>
  <c r="E322" i="7" s="1"/>
  <c r="E321" i="7" s="1"/>
  <c r="D323" i="7"/>
  <c r="D322" i="7" s="1"/>
  <c r="C323" i="7"/>
  <c r="C322" i="7" s="1"/>
  <c r="C321" i="7" s="1"/>
  <c r="G318" i="7"/>
  <c r="F318" i="7"/>
  <c r="E318" i="7"/>
  <c r="D318" i="7"/>
  <c r="G315" i="7"/>
  <c r="F315" i="7"/>
  <c r="E315" i="7"/>
  <c r="D315" i="7"/>
  <c r="C315" i="7"/>
  <c r="G312" i="7"/>
  <c r="G311" i="7" s="1"/>
  <c r="F312" i="7"/>
  <c r="F311" i="7" s="1"/>
  <c r="E312" i="7"/>
  <c r="E311" i="7" s="1"/>
  <c r="D312" i="7"/>
  <c r="C312" i="7"/>
  <c r="C311" i="7" s="1"/>
  <c r="G309" i="7"/>
  <c r="G308" i="7" s="1"/>
  <c r="F309" i="7"/>
  <c r="F308" i="7" s="1"/>
  <c r="E309" i="7"/>
  <c r="E308" i="7" s="1"/>
  <c r="D309" i="7"/>
  <c r="C309" i="7"/>
  <c r="C308" i="7" s="1"/>
  <c r="C306" i="7"/>
  <c r="D303" i="7"/>
  <c r="C303" i="7"/>
  <c r="G301" i="7"/>
  <c r="F301" i="7"/>
  <c r="E301" i="7"/>
  <c r="D301" i="7"/>
  <c r="C301" i="7"/>
  <c r="G294" i="7"/>
  <c r="G293" i="7" s="1"/>
  <c r="F294" i="7"/>
  <c r="F293" i="7" s="1"/>
  <c r="E294" i="7"/>
  <c r="E293" i="7" s="1"/>
  <c r="D294" i="7"/>
  <c r="D293" i="7" s="1"/>
  <c r="C294" i="7"/>
  <c r="G290" i="7"/>
  <c r="G289" i="7" s="1"/>
  <c r="F290" i="7"/>
  <c r="F289" i="7" s="1"/>
  <c r="E290" i="7"/>
  <c r="E289" i="7" s="1"/>
  <c r="D290" i="7"/>
  <c r="C290" i="7"/>
  <c r="C289" i="7" s="1"/>
  <c r="G282" i="7"/>
  <c r="F282" i="7"/>
  <c r="C282" i="7"/>
  <c r="E280" i="7"/>
  <c r="C280" i="7"/>
  <c r="C270" i="7"/>
  <c r="C263" i="7"/>
  <c r="G259" i="7"/>
  <c r="E259" i="7"/>
  <c r="E258" i="7" s="1"/>
  <c r="C259" i="7"/>
  <c r="G255" i="7"/>
  <c r="F255" i="7"/>
  <c r="E255" i="7"/>
  <c r="D255" i="7"/>
  <c r="C255" i="7"/>
  <c r="G253" i="7"/>
  <c r="F253" i="7"/>
  <c r="E253" i="7"/>
  <c r="C253" i="7"/>
  <c r="G251" i="7"/>
  <c r="F251" i="7"/>
  <c r="E251" i="7"/>
  <c r="D251" i="7"/>
  <c r="C251" i="7"/>
  <c r="G243" i="7"/>
  <c r="G242" i="7" s="1"/>
  <c r="F244" i="7"/>
  <c r="E244" i="7"/>
  <c r="E243" i="7" s="1"/>
  <c r="E242" i="7" s="1"/>
  <c r="D244" i="7"/>
  <c r="C244" i="7"/>
  <c r="D243" i="7"/>
  <c r="C243" i="7"/>
  <c r="C242" i="7" s="1"/>
  <c r="G240" i="7"/>
  <c r="F240" i="7"/>
  <c r="E240" i="7"/>
  <c r="D240" i="7"/>
  <c r="C240" i="7"/>
  <c r="G238" i="7"/>
  <c r="F238" i="7"/>
  <c r="E238" i="7"/>
  <c r="D238" i="7"/>
  <c r="C238" i="7"/>
  <c r="G235" i="7"/>
  <c r="F235" i="7"/>
  <c r="E235" i="7"/>
  <c r="D235" i="7"/>
  <c r="C235" i="7"/>
  <c r="F233" i="7"/>
  <c r="G233" i="7"/>
  <c r="E233" i="7"/>
  <c r="D233" i="7"/>
  <c r="C233" i="7"/>
  <c r="G229" i="7"/>
  <c r="F229" i="7"/>
  <c r="E229" i="7"/>
  <c r="D229" i="7"/>
  <c r="C229" i="7"/>
  <c r="G222" i="7"/>
  <c r="G221" i="7" s="1"/>
  <c r="G220" i="7" s="1"/>
  <c r="F222" i="7"/>
  <c r="F221" i="7" s="1"/>
  <c r="F220" i="7" s="1"/>
  <c r="E222" i="7"/>
  <c r="E221" i="7" s="1"/>
  <c r="E220" i="7" s="1"/>
  <c r="D222" i="7"/>
  <c r="C222" i="7"/>
  <c r="C221" i="7" s="1"/>
  <c r="C220" i="7" s="1"/>
  <c r="G218" i="7"/>
  <c r="G201" i="7" s="1"/>
  <c r="G200" i="7" s="1"/>
  <c r="F218" i="7"/>
  <c r="F201" i="7" s="1"/>
  <c r="F200" i="7" s="1"/>
  <c r="D218" i="7"/>
  <c r="D201" i="7" s="1"/>
  <c r="D200" i="7" s="1"/>
  <c r="C218" i="7"/>
  <c r="C201" i="7" s="1"/>
  <c r="G195" i="7"/>
  <c r="G194" i="7" s="1"/>
  <c r="G193" i="7" s="1"/>
  <c r="F195" i="7"/>
  <c r="F194" i="7" s="1"/>
  <c r="F193" i="7" s="1"/>
  <c r="E195" i="7"/>
  <c r="E194" i="7" s="1"/>
  <c r="E193" i="7" s="1"/>
  <c r="D195" i="7"/>
  <c r="D194" i="7" s="1"/>
  <c r="C195" i="7"/>
  <c r="C194" i="7" s="1"/>
  <c r="C193" i="7" s="1"/>
  <c r="G191" i="7"/>
  <c r="G188" i="7" s="1"/>
  <c r="G187" i="7" s="1"/>
  <c r="F191" i="7"/>
  <c r="F188" i="7" s="1"/>
  <c r="F187" i="7" s="1"/>
  <c r="E191" i="7"/>
  <c r="E188" i="7" s="1"/>
  <c r="E187" i="7" s="1"/>
  <c r="C191" i="7"/>
  <c r="G161" i="7"/>
  <c r="F161" i="7"/>
  <c r="E161" i="7"/>
  <c r="D161" i="7"/>
  <c r="C161" i="7"/>
  <c r="G159" i="7"/>
  <c r="F159" i="7"/>
  <c r="E159" i="7"/>
  <c r="D159" i="7"/>
  <c r="C159" i="7"/>
  <c r="G157" i="7"/>
  <c r="G156" i="7" s="1"/>
  <c r="F157" i="7"/>
  <c r="F156" i="7" s="1"/>
  <c r="E157" i="7"/>
  <c r="E156" i="7" s="1"/>
  <c r="D157" i="7"/>
  <c r="D156" i="7" s="1"/>
  <c r="C157" i="7"/>
  <c r="C156" i="7" s="1"/>
  <c r="G102" i="7"/>
  <c r="G101" i="7" s="1"/>
  <c r="G100" i="7" s="1"/>
  <c r="F102" i="7"/>
  <c r="F101" i="7" s="1"/>
  <c r="F100" i="7" s="1"/>
  <c r="E102" i="7"/>
  <c r="E101" i="7" s="1"/>
  <c r="E100" i="7" s="1"/>
  <c r="D102" i="7"/>
  <c r="C102" i="7"/>
  <c r="G98" i="7"/>
  <c r="E98" i="7"/>
  <c r="D98" i="7"/>
  <c r="C98" i="7"/>
  <c r="E95" i="7"/>
  <c r="E94" i="7" s="1"/>
  <c r="D95" i="7"/>
  <c r="C95" i="7"/>
  <c r="G92" i="7"/>
  <c r="F92" i="7"/>
  <c r="E92" i="7"/>
  <c r="D92" i="7"/>
  <c r="C92" i="7"/>
  <c r="G90" i="7"/>
  <c r="F90" i="7"/>
  <c r="E90" i="7"/>
  <c r="D90" i="7"/>
  <c r="C90" i="7"/>
  <c r="F42" i="7"/>
  <c r="F41" i="7" s="1"/>
  <c r="F40" i="7" s="1"/>
  <c r="G42" i="7"/>
  <c r="G41" i="7" s="1"/>
  <c r="G40" i="7" s="1"/>
  <c r="E42" i="7"/>
  <c r="E41" i="7" s="1"/>
  <c r="E40" i="7" s="1"/>
  <c r="D42" i="7"/>
  <c r="C42" i="7"/>
  <c r="G37" i="7"/>
  <c r="G36" i="7" s="1"/>
  <c r="F37" i="7"/>
  <c r="F36" i="7" s="1"/>
  <c r="E37" i="7"/>
  <c r="E36" i="7" s="1"/>
  <c r="D37" i="7"/>
  <c r="D36" i="7" s="1"/>
  <c r="C37" i="7"/>
  <c r="E30" i="7"/>
  <c r="D30" i="7"/>
  <c r="C30" i="7"/>
  <c r="F20" i="7"/>
  <c r="E20" i="7"/>
  <c r="D20" i="7"/>
  <c r="C20" i="7"/>
  <c r="G14" i="7"/>
  <c r="E14" i="7"/>
  <c r="D14" i="7"/>
  <c r="C14" i="7"/>
  <c r="G11" i="7"/>
  <c r="F11" i="7"/>
  <c r="E11" i="7"/>
  <c r="D11" i="7"/>
  <c r="C11" i="7"/>
  <c r="O126" i="2"/>
  <c r="P126" i="2" s="1"/>
  <c r="I126" i="2"/>
  <c r="Q122" i="2"/>
  <c r="Q118" i="2"/>
  <c r="Q117" i="2"/>
  <c r="L117" i="2"/>
  <c r="K117" i="2"/>
  <c r="J117" i="2"/>
  <c r="I117" i="2"/>
  <c r="H117" i="2"/>
  <c r="G117" i="2"/>
  <c r="E117" i="2"/>
  <c r="C117" i="2"/>
  <c r="Q115" i="2"/>
  <c r="Q114" i="2"/>
  <c r="Q113" i="2"/>
  <c r="Q109" i="2"/>
  <c r="Q107" i="2"/>
  <c r="Q105" i="2"/>
  <c r="Q104" i="2"/>
  <c r="Q103" i="2"/>
  <c r="Q102" i="2"/>
  <c r="Q101" i="2"/>
  <c r="Q100" i="2"/>
  <c r="Q99" i="2"/>
  <c r="Q98" i="2"/>
  <c r="Q97" i="2"/>
  <c r="Q96" i="2"/>
  <c r="Q95" i="2"/>
  <c r="Q94" i="2"/>
  <c r="Q93" i="2"/>
  <c r="Q91" i="2"/>
  <c r="Q90" i="2"/>
  <c r="Q89" i="2"/>
  <c r="Q88" i="2"/>
  <c r="Q87" i="2"/>
  <c r="Q86" i="2"/>
  <c r="Q85" i="2"/>
  <c r="Q84" i="2"/>
  <c r="Q83" i="2"/>
  <c r="Q81" i="2"/>
  <c r="Q80" i="2"/>
  <c r="Q79" i="2"/>
  <c r="Q78" i="2"/>
  <c r="Q77" i="2"/>
  <c r="Q76" i="2"/>
  <c r="Q75" i="2"/>
  <c r="Q74" i="2"/>
  <c r="Q73" i="2"/>
  <c r="Q72" i="2"/>
  <c r="Q71" i="2"/>
  <c r="Q70" i="2"/>
  <c r="Q69" i="2"/>
  <c r="Q68" i="2"/>
  <c r="Q67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5" i="2"/>
  <c r="Q44" i="2"/>
  <c r="Q43" i="2"/>
  <c r="Q42" i="2"/>
  <c r="Q41" i="2"/>
  <c r="Q40" i="2"/>
  <c r="Q39" i="2"/>
  <c r="Q38" i="2"/>
  <c r="Q37" i="2"/>
  <c r="Q36" i="2"/>
  <c r="Q34" i="2"/>
  <c r="Q33" i="2"/>
  <c r="Q29" i="2"/>
  <c r="Q26" i="2"/>
  <c r="P26" i="2"/>
  <c r="K24" i="2"/>
  <c r="J24" i="2"/>
  <c r="I24" i="2"/>
  <c r="H24" i="2"/>
  <c r="G24" i="2"/>
  <c r="E24" i="2"/>
  <c r="Q23" i="2"/>
  <c r="O21" i="2"/>
  <c r="P21" i="2" s="1"/>
  <c r="L21" i="2"/>
  <c r="K21" i="2"/>
  <c r="J21" i="2"/>
  <c r="I21" i="2"/>
  <c r="H21" i="2"/>
  <c r="G21" i="2"/>
  <c r="E21" i="2"/>
  <c r="C21" i="2"/>
  <c r="Q20" i="2"/>
  <c r="Q19" i="2"/>
  <c r="Q18" i="2"/>
  <c r="Q17" i="2"/>
  <c r="Q16" i="2"/>
  <c r="Q14" i="2"/>
  <c r="Q11" i="2"/>
  <c r="Q10" i="2"/>
  <c r="Q9" i="2"/>
  <c r="Q8" i="2"/>
  <c r="Q7" i="2"/>
  <c r="Q5" i="2"/>
  <c r="Q4" i="2"/>
  <c r="Q3" i="2"/>
  <c r="E87" i="7" l="1"/>
  <c r="C87" i="7"/>
  <c r="G87" i="7"/>
  <c r="D87" i="7"/>
  <c r="E86" i="7"/>
  <c r="F87" i="7"/>
  <c r="R26" i="2"/>
  <c r="L129" i="2"/>
  <c r="C129" i="7"/>
  <c r="O129" i="2"/>
  <c r="O65546" i="2" s="1"/>
  <c r="C129" i="2"/>
  <c r="J129" i="2"/>
  <c r="G129" i="2"/>
  <c r="K129" i="2"/>
  <c r="E129" i="2"/>
  <c r="I129" i="2"/>
  <c r="H129" i="2"/>
  <c r="C188" i="7"/>
  <c r="C187" i="7" s="1"/>
  <c r="E167" i="7"/>
  <c r="E166" i="7" s="1"/>
  <c r="G174" i="7"/>
  <c r="F174" i="7"/>
  <c r="F167" i="7"/>
  <c r="G167" i="7"/>
  <c r="D167" i="7"/>
  <c r="C167" i="7"/>
  <c r="C174" i="7"/>
  <c r="D174" i="7"/>
  <c r="E180" i="7"/>
  <c r="F180" i="7"/>
  <c r="G180" i="7"/>
  <c r="F136" i="7"/>
  <c r="E420" i="7"/>
  <c r="E419" i="7" s="1"/>
  <c r="E129" i="7"/>
  <c r="E128" i="7" s="1"/>
  <c r="D420" i="7"/>
  <c r="D419" i="7" s="1"/>
  <c r="G420" i="7"/>
  <c r="G419" i="7" s="1"/>
  <c r="C419" i="7"/>
  <c r="F314" i="7"/>
  <c r="F420" i="7"/>
  <c r="F419" i="7" s="1"/>
  <c r="C314" i="7"/>
  <c r="E250" i="7"/>
  <c r="E249" i="7" s="1"/>
  <c r="G129" i="7"/>
  <c r="G314" i="7"/>
  <c r="D129" i="7"/>
  <c r="D128" i="7" s="1"/>
  <c r="F129" i="7"/>
  <c r="G136" i="7"/>
  <c r="Q111" i="2"/>
  <c r="E237" i="7"/>
  <c r="D94" i="7"/>
  <c r="D86" i="7" s="1"/>
  <c r="C300" i="7"/>
  <c r="C237" i="7"/>
  <c r="F95" i="7"/>
  <c r="G30" i="7"/>
  <c r="E155" i="7"/>
  <c r="G95" i="7"/>
  <c r="G94" i="7" s="1"/>
  <c r="D155" i="7"/>
  <c r="F263" i="7"/>
  <c r="E314" i="7"/>
  <c r="E10" i="7"/>
  <c r="E9" i="7" s="1"/>
  <c r="G228" i="7"/>
  <c r="F237" i="7"/>
  <c r="G155" i="7"/>
  <c r="G263" i="7"/>
  <c r="F14" i="7"/>
  <c r="F228" i="7"/>
  <c r="C250" i="7"/>
  <c r="F98" i="7"/>
  <c r="G250" i="7"/>
  <c r="E300" i="7"/>
  <c r="F243" i="7"/>
  <c r="F242" i="7" s="1"/>
  <c r="D250" i="7"/>
  <c r="F259" i="7"/>
  <c r="F300" i="7"/>
  <c r="G20" i="7"/>
  <c r="E228" i="7"/>
  <c r="G244" i="7"/>
  <c r="F30" i="7"/>
  <c r="F155" i="7"/>
  <c r="C200" i="7"/>
  <c r="G237" i="7"/>
  <c r="F250" i="7"/>
  <c r="D300" i="7"/>
  <c r="C10" i="7"/>
  <c r="C41" i="7"/>
  <c r="D101" i="7"/>
  <c r="D193" i="7"/>
  <c r="C228" i="7"/>
  <c r="D237" i="7"/>
  <c r="D321" i="7"/>
  <c r="C36" i="7"/>
  <c r="C94" i="7"/>
  <c r="C86" i="7" s="1"/>
  <c r="D221" i="7"/>
  <c r="D308" i="7"/>
  <c r="D311" i="7"/>
  <c r="D314" i="7"/>
  <c r="D10" i="7"/>
  <c r="D41" i="7"/>
  <c r="C101" i="7"/>
  <c r="D228" i="7"/>
  <c r="G300" i="7"/>
  <c r="C155" i="7"/>
  <c r="D242" i="7"/>
  <c r="C258" i="7"/>
  <c r="D289" i="7"/>
  <c r="C293" i="7"/>
  <c r="Q21" i="2"/>
  <c r="G86" i="7" l="1"/>
  <c r="D249" i="7"/>
  <c r="R122" i="2"/>
  <c r="C128" i="7"/>
  <c r="C249" i="7"/>
  <c r="F227" i="7"/>
  <c r="G166" i="7"/>
  <c r="C299" i="7"/>
  <c r="F166" i="7"/>
  <c r="D166" i="7"/>
  <c r="C166" i="7"/>
  <c r="F128" i="7"/>
  <c r="F299" i="7"/>
  <c r="G128" i="7"/>
  <c r="G299" i="7"/>
  <c r="E227" i="7"/>
  <c r="F94" i="7"/>
  <c r="F86" i="7" s="1"/>
  <c r="F10" i="7"/>
  <c r="F9" i="7" s="1"/>
  <c r="P129" i="2"/>
  <c r="F258" i="7"/>
  <c r="F249" i="7" s="1"/>
  <c r="G10" i="7"/>
  <c r="G9" i="7" s="1"/>
  <c r="G227" i="7"/>
  <c r="E299" i="7"/>
  <c r="G258" i="7"/>
  <c r="G249" i="7" s="1"/>
  <c r="C40" i="7"/>
  <c r="D227" i="7"/>
  <c r="C100" i="7"/>
  <c r="C9" i="7"/>
  <c r="D40" i="7"/>
  <c r="C227" i="7"/>
  <c r="D100" i="7"/>
  <c r="D299" i="7"/>
  <c r="D220" i="7"/>
  <c r="D9" i="7"/>
  <c r="F38" i="10" l="1"/>
  <c r="G35" i="10" s="1"/>
  <c r="G38" i="10" s="1"/>
  <c r="H35" i="10" s="1"/>
  <c r="H38" i="10" s="1"/>
  <c r="I35" i="10" s="1"/>
  <c r="I38" i="10" s="1"/>
  <c r="J35" i="10" s="1"/>
  <c r="J38" i="10" s="1"/>
  <c r="J21" i="10"/>
  <c r="I21" i="10"/>
  <c r="H21" i="10"/>
  <c r="G21" i="10"/>
  <c r="F21" i="10"/>
  <c r="J11" i="10"/>
  <c r="I11" i="10"/>
  <c r="H11" i="10"/>
  <c r="G11" i="10"/>
  <c r="G14" i="10" s="1"/>
  <c r="F11" i="10"/>
  <c r="J8" i="10"/>
  <c r="I8" i="10"/>
  <c r="H8" i="10"/>
  <c r="J14" i="10" l="1"/>
  <c r="J22" i="10" s="1"/>
  <c r="J28" i="10" s="1"/>
  <c r="J30" i="10" s="1"/>
  <c r="H14" i="10"/>
  <c r="H22" i="10" s="1"/>
  <c r="H28" i="10" s="1"/>
  <c r="H30" i="10" s="1"/>
  <c r="I14" i="10"/>
  <c r="I22" i="10" s="1"/>
  <c r="I28" i="10" s="1"/>
  <c r="I30" i="10" s="1"/>
  <c r="G457" i="7"/>
  <c r="G455" i="7" s="1"/>
  <c r="G454" i="7" s="1"/>
</calcChain>
</file>

<file path=xl/sharedStrings.xml><?xml version="1.0" encoding="utf-8"?>
<sst xmlns="http://schemas.openxmlformats.org/spreadsheetml/2006/main" count="994" uniqueCount="493">
  <si>
    <t>PRIHODI UKUPNO</t>
  </si>
  <si>
    <t>RASHODI UKUPNO</t>
  </si>
  <si>
    <t>NETO FINANCIRANJE</t>
  </si>
  <si>
    <t>Naziv prihoda</t>
  </si>
  <si>
    <t xml:space="preserve">A. RAČUN PRIHODA I RASHODA </t>
  </si>
  <si>
    <t>Razred</t>
  </si>
  <si>
    <t>Skupina</t>
  </si>
  <si>
    <t>Prihodi poslovanja</t>
  </si>
  <si>
    <t>Prihodi od prodaje nefinancijske imovine</t>
  </si>
  <si>
    <t>Naziv rashoda</t>
  </si>
  <si>
    <t>Rashodi poslovanja</t>
  </si>
  <si>
    <t>Rashodi za zaposlene</t>
  </si>
  <si>
    <t>Rashodi za nabavu nefinancijske imovine</t>
  </si>
  <si>
    <t>Rashodi za nabavu neproizvedene dugotrajne imovine</t>
  </si>
  <si>
    <t>RASHODI PREMA FUNKCIJSKOJ KLASIFIKACIJI</t>
  </si>
  <si>
    <t>UKUPNI RASHODI</t>
  </si>
  <si>
    <t>01 Opće javne usluge</t>
  </si>
  <si>
    <t>011 Izvršna i zakonodavna tijela, financijski i fiskalni poslovi</t>
  </si>
  <si>
    <t>013 Opće usluge</t>
  </si>
  <si>
    <t>04 Ekonomski poslovi</t>
  </si>
  <si>
    <t>041 Opći ekonomski, trgovački i poslovi vezani uz rad</t>
  </si>
  <si>
    <t>Primici od financijske imovine i zaduživanja</t>
  </si>
  <si>
    <t>Izdaci za financijsku imovinu i otplate zajmova</t>
  </si>
  <si>
    <t>II. POSEBNI DIO</t>
  </si>
  <si>
    <t>I. OPĆI DIO</t>
  </si>
  <si>
    <t>Šifra</t>
  </si>
  <si>
    <t xml:space="preserve">Naziv </t>
  </si>
  <si>
    <t>Materijalni rashodi</t>
  </si>
  <si>
    <t>Primici od zaduživanja</t>
  </si>
  <si>
    <t>Izdaci za otplatu glavnice primljenih kredita i zajmova</t>
  </si>
  <si>
    <t>A) SAŽETAK RAČUNA PRIHODA I RASHODA</t>
  </si>
  <si>
    <t>B) SAŽETAK RAČUNA FINANCIRANJA</t>
  </si>
  <si>
    <t>Prihodi od prodaje proizvedene dugotrajne imovine</t>
  </si>
  <si>
    <t>Pomoći iz inozemstva i od subjekata unutar općeg proračuna</t>
  </si>
  <si>
    <t>Prihodi iz nadležnog proračuna i od HZZO-a temeljem ugovornih obveza</t>
  </si>
  <si>
    <t>Rashodi za nabavu proizvedene dugotrajne imovine</t>
  </si>
  <si>
    <t>Naziv</t>
  </si>
  <si>
    <t>EUR</t>
  </si>
  <si>
    <t>6 PRIHODI POSLOVANJA</t>
  </si>
  <si>
    <t>7 PRIHODI OD PRODAJE NEFINANCIJSKE IMOVINE</t>
  </si>
  <si>
    <t>3 RASHODI  POSLOVANJA</t>
  </si>
  <si>
    <t>4 RASHODI ZA NABAVU NEFINANCIJSKE IMOVINE</t>
  </si>
  <si>
    <t>8 PRIMICI OD FINANCIJSKE IMOVINE I ZADUŽIVANJA</t>
  </si>
  <si>
    <t>5 IZDACI ZA FINANCIJSKU IMOVINU I OTPLATE ZAJMOVA</t>
  </si>
  <si>
    <t>PRIHODI POSLOVANJA PREMA EKONOMSKOJ KLASIFIKACIJI</t>
  </si>
  <si>
    <t>RASHODI POSLOVANJA PREMA EKONOMSKOJ KLASIFIKACIJI</t>
  </si>
  <si>
    <t>PRIHODI POSLOVANJA PREMA IZVORIMA FINANCIRANJA</t>
  </si>
  <si>
    <t>RASHODI POSLOVANJA PREMA IZVORIMA FINANCIRANJA</t>
  </si>
  <si>
    <t>Brojčana oznaka i naziv</t>
  </si>
  <si>
    <t>5 Pomoći</t>
  </si>
  <si>
    <t>1 Opći prihodi i primici</t>
  </si>
  <si>
    <t xml:space="preserve">  11 Opći prihodi i primici</t>
  </si>
  <si>
    <t>3 Vlastiti prihodi</t>
  </si>
  <si>
    <t xml:space="preserve">  31 Vlastiti prihodi</t>
  </si>
  <si>
    <t>B. RAČUN FINANCIRANJA PREMA EKONOMSKOJ KLASIFIKACIJI</t>
  </si>
  <si>
    <t>B. RAČUN FINANCIRANJA PREMA IZVORIMA FINANCIRANJA</t>
  </si>
  <si>
    <t>PRIMICI UKUPNO</t>
  </si>
  <si>
    <t>8 Namjenski primici od zaduživanja</t>
  </si>
  <si>
    <t xml:space="preserve">  81 Namjenski primici od zaduživanja</t>
  </si>
  <si>
    <t>IZDACI UKUPNO</t>
  </si>
  <si>
    <t>D) VIŠEGODIŠNJI PLAN URAVNOTEŽENJA</t>
  </si>
  <si>
    <t>RAZLIKA - VIŠAK / MANJAK</t>
  </si>
  <si>
    <t>VIŠAK / MANJAK + NETO FINANCIRANJE</t>
  </si>
  <si>
    <t xml:space="preserve">C) PRENESENI VIŠAK ILI PRENESENI MANJAK </t>
  </si>
  <si>
    <t>PRIJENOS VIŠKA / MANJKA IZ PRETHODNE(IH) GODINE</t>
  </si>
  <si>
    <t>PRIJENOS VIŠKA / MANJKA U SLJEDEĆE RAZDOBLJE</t>
  </si>
  <si>
    <t>VIŠAK / MANJAK + NETO FINANCIRANJE + PRIJENOS VIŠKA / MANJKA IZ PRETHODNE(IH) GODINE - PRIJENOS VIŠKA / MANJKA U SLJEDEĆE RAZDOBLJE</t>
  </si>
  <si>
    <t>VIŠAK / MANJAK IZ PRETHODNE(IH) GODINE KOJI ĆE SE RASPOREDITI / POKRITI</t>
  </si>
  <si>
    <t>VIŠAK / MANJAK TEKUĆE GODINE</t>
  </si>
  <si>
    <t>Naziv konta
/Naziv programa</t>
  </si>
  <si>
    <t>GRAD   -e TEHNIČAR</t>
  </si>
  <si>
    <t>UKUPNO PLAN 2018</t>
  </si>
  <si>
    <t>63414</t>
  </si>
  <si>
    <t>Tekuće pomoći od HZMO-a, HZZ-a, HZZO-a</t>
  </si>
  <si>
    <t>63612</t>
  </si>
  <si>
    <t>Tek. Pomoći iz dr. proračuna proračunskim korisnicima JLP(R)S</t>
  </si>
  <si>
    <t>63613</t>
  </si>
  <si>
    <t>Tekuće pomoći iz proračuna JLP(R)S koji im nije nadležan</t>
  </si>
  <si>
    <t>63622</t>
  </si>
  <si>
    <t>Kapitalne pomoći iz drž.pror.pror.korisn.</t>
  </si>
  <si>
    <t>63811</t>
  </si>
  <si>
    <t>Tek. pom. iz proračuna  temeljem prijenosa EU</t>
  </si>
  <si>
    <t>63812</t>
  </si>
  <si>
    <t>Tek. pom. iz proračuna  JLPRS temeljem prijenosa EU</t>
  </si>
  <si>
    <t>63813</t>
  </si>
  <si>
    <t>Tek. Pom.od proračunskog korisnika drugog proračuna temeljem prijenosa EU</t>
  </si>
  <si>
    <t>64132</t>
  </si>
  <si>
    <t>Kamate na depozite po viđenju</t>
  </si>
  <si>
    <t>65264</t>
  </si>
  <si>
    <t>Sufinanciranje cijene usluge, participacije</t>
  </si>
  <si>
    <t>65269</t>
  </si>
  <si>
    <t>Ostali nespomenuti prihodi po posebnim propisima</t>
  </si>
  <si>
    <t>66151</t>
  </si>
  <si>
    <t>Prihodi od pruženih usluga (igraonice, najam prostora, participacija roditelja, sufinanciranje općina)</t>
  </si>
  <si>
    <t>66313</t>
  </si>
  <si>
    <t>Tekuće donacije od trgovačkih društava</t>
  </si>
  <si>
    <t>67111</t>
  </si>
  <si>
    <t>Prihodi iz nadležnog proračuna za financiranje rashoda poslovanja</t>
  </si>
  <si>
    <t>67121</t>
  </si>
  <si>
    <t>Prihodi iz nadležnog proračuna financiranje izdataka za nabavu nefin. Im.</t>
  </si>
  <si>
    <t>68311</t>
  </si>
  <si>
    <t>Ostali prihodi</t>
  </si>
  <si>
    <t xml:space="preserve"> </t>
  </si>
  <si>
    <t>UKUPNO 6</t>
  </si>
  <si>
    <t>72411</t>
  </si>
  <si>
    <t>Prihodi od prodaje knjiga</t>
  </si>
  <si>
    <t>UKUPNO 7</t>
  </si>
  <si>
    <t>UKUPNO PRIHODI I VIŠKOVI</t>
  </si>
  <si>
    <t>RASHODI</t>
  </si>
  <si>
    <t>31111</t>
  </si>
  <si>
    <t>Plaće za zaposlene</t>
  </si>
  <si>
    <t>31113</t>
  </si>
  <si>
    <t>Plaće po sud.presudama</t>
  </si>
  <si>
    <t>31131</t>
  </si>
  <si>
    <t>Plaće za prekovremeni rad</t>
  </si>
  <si>
    <t>31141</t>
  </si>
  <si>
    <t>Plaće za posebne uvjete rada</t>
  </si>
  <si>
    <t>31212</t>
  </si>
  <si>
    <t>Nagrade</t>
  </si>
  <si>
    <t>31213</t>
  </si>
  <si>
    <t>31215</t>
  </si>
  <si>
    <t>Naknade za bolest , invalidnost i smrtni slučaj</t>
  </si>
  <si>
    <t>31216</t>
  </si>
  <si>
    <t>Regres za godišnji odmor</t>
  </si>
  <si>
    <t>31219</t>
  </si>
  <si>
    <t>31321</t>
  </si>
  <si>
    <t>Doprinosi za obvezno zdravstveno osiguranje</t>
  </si>
  <si>
    <t>31322</t>
  </si>
  <si>
    <t>Doprinosi za obav.zdrav.osig.zaštite zdravlja na radu</t>
  </si>
  <si>
    <t>31332</t>
  </si>
  <si>
    <t>Doprinosi za obavezno osiguranje u slučaju nezaposlenosti</t>
  </si>
  <si>
    <t>32111</t>
  </si>
  <si>
    <t>Dnevnice za službeni put u zemlji</t>
  </si>
  <si>
    <t>32112</t>
  </si>
  <si>
    <t xml:space="preserve">Dnevnice za služ.put u inozemstvu </t>
  </si>
  <si>
    <t>32113</t>
  </si>
  <si>
    <t>Naknade za Smještaj na služ.putu</t>
  </si>
  <si>
    <t>32114</t>
  </si>
  <si>
    <t>Naknadae za smještaj na sl. put inozemstvu</t>
  </si>
  <si>
    <t>32115</t>
  </si>
  <si>
    <t>Naknade za prijevoz na služb.putu</t>
  </si>
  <si>
    <t>32116</t>
  </si>
  <si>
    <t>Naknade za službenom putu u inozemstvu</t>
  </si>
  <si>
    <t>32117</t>
  </si>
  <si>
    <t>Dnevnice per diem</t>
  </si>
  <si>
    <t>32119</t>
  </si>
  <si>
    <t>Ostali rashodi za služ.putovanja</t>
  </si>
  <si>
    <t>32121</t>
  </si>
  <si>
    <t>Naknade za prijevoz na posao i s posla</t>
  </si>
  <si>
    <t>32131</t>
  </si>
  <si>
    <t>Seminari, savjetovanja</t>
  </si>
  <si>
    <t>32132</t>
  </si>
  <si>
    <t>Tečajevi i stručni ispiti</t>
  </si>
  <si>
    <t>32141</t>
  </si>
  <si>
    <t>Naknada za korištenje privatnog automobila u službene svrhe</t>
  </si>
  <si>
    <t>32211</t>
  </si>
  <si>
    <t>Uredski materijal</t>
  </si>
  <si>
    <t>32212</t>
  </si>
  <si>
    <t>Literatura</t>
  </si>
  <si>
    <t>32214</t>
  </si>
  <si>
    <t>Materijal i sredstva za čišćenje i održavanje</t>
  </si>
  <si>
    <t>32216</t>
  </si>
  <si>
    <t>Materijal za higijenske potrebe i njegu</t>
  </si>
  <si>
    <t>32219</t>
  </si>
  <si>
    <t>Ostali materijal za potrebe redovnog poslovanja (potrošni za djecu, mat. za krojačicu)</t>
  </si>
  <si>
    <t>32224</t>
  </si>
  <si>
    <t>Namirnice</t>
  </si>
  <si>
    <t>32229</t>
  </si>
  <si>
    <t>Ostali materijal za školsku kuhinju</t>
  </si>
  <si>
    <t>32231</t>
  </si>
  <si>
    <t>Električna energija</t>
  </si>
  <si>
    <t>32233</t>
  </si>
  <si>
    <t>Plin</t>
  </si>
  <si>
    <t>32234</t>
  </si>
  <si>
    <t>Motorni benzin i dizel gorivo</t>
  </si>
  <si>
    <t>32241</t>
  </si>
  <si>
    <t>Materijal i dijelovi za tekuće i investicijsko održavanje građevinskih objekata</t>
  </si>
  <si>
    <t>32242</t>
  </si>
  <si>
    <t>Materijal i dijelovi za tekuće i investicijsko održavanje postrojenja i opreme</t>
  </si>
  <si>
    <t>32243</t>
  </si>
  <si>
    <t>Ostali mat. Za održavanje vozila</t>
  </si>
  <si>
    <t>32251</t>
  </si>
  <si>
    <t>Sitni inventar</t>
  </si>
  <si>
    <t>32252</t>
  </si>
  <si>
    <t>Auto gume</t>
  </si>
  <si>
    <t>32271</t>
  </si>
  <si>
    <t>Službena, radna i zaštitna odjeća i obuća</t>
  </si>
  <si>
    <t>32311</t>
  </si>
  <si>
    <t>Usluge telefona, telefaksa</t>
  </si>
  <si>
    <t>32312</t>
  </si>
  <si>
    <t>Usluge interneta</t>
  </si>
  <si>
    <t>32313</t>
  </si>
  <si>
    <t>Poštarina (pisma, tiskanice i sl.)</t>
  </si>
  <si>
    <t>32319</t>
  </si>
  <si>
    <t>Ostale usluge za komunikaciju i prijevoz</t>
  </si>
  <si>
    <t>32321</t>
  </si>
  <si>
    <t>Usluge tekućeg i investicijskog održavanja građevinskih objekata</t>
  </si>
  <si>
    <t>32322</t>
  </si>
  <si>
    <t>Usluge tekućeg i investicijskog održavanja postrojenja i opreme</t>
  </si>
  <si>
    <t>32323</t>
  </si>
  <si>
    <t>Usluge tekućeg i investicijskog održavanja prijevoznih sredstava</t>
  </si>
  <si>
    <t>32331</t>
  </si>
  <si>
    <t>Elektronski mediji</t>
  </si>
  <si>
    <t>32341</t>
  </si>
  <si>
    <t>Opskrba vodom</t>
  </si>
  <si>
    <t>32342</t>
  </si>
  <si>
    <t>Iznošenje i odvoz smeća</t>
  </si>
  <si>
    <t>32343</t>
  </si>
  <si>
    <t>Deratizacija i dezinsekcija</t>
  </si>
  <si>
    <t>32344</t>
  </si>
  <si>
    <t>Dimnjačarske i ekološke usluge</t>
  </si>
  <si>
    <t>32349</t>
  </si>
  <si>
    <t>Ostale komunalne usluge</t>
  </si>
  <si>
    <t>32353</t>
  </si>
  <si>
    <t>Zakupnine i najamnine za opremu</t>
  </si>
  <si>
    <t>32354</t>
  </si>
  <si>
    <t>Licence</t>
  </si>
  <si>
    <t>32355</t>
  </si>
  <si>
    <t>Zakupnine i najamnine za prij. sred.</t>
  </si>
  <si>
    <t>32359</t>
  </si>
  <si>
    <t>Ostale zakupnine i najamnine</t>
  </si>
  <si>
    <t>32361</t>
  </si>
  <si>
    <t>Obvezni i preventivni zdravstveni pregledi zaposlenika</t>
  </si>
  <si>
    <t>32363</t>
  </si>
  <si>
    <t>Laboratorijske usluge</t>
  </si>
  <si>
    <t>32369</t>
  </si>
  <si>
    <t>Ostale zdravstvene usluge i veterinarske usluge</t>
  </si>
  <si>
    <t>32371</t>
  </si>
  <si>
    <t>Autorski honorari</t>
  </si>
  <si>
    <t>32372</t>
  </si>
  <si>
    <t>Ugovor o djelu</t>
  </si>
  <si>
    <t>32373</t>
  </si>
  <si>
    <t>Usluge odvjetnika</t>
  </si>
  <si>
    <t>32379</t>
  </si>
  <si>
    <t>Ostale intelektualne usluge</t>
  </si>
  <si>
    <t>32389</t>
  </si>
  <si>
    <t>Ostale računalne usluge</t>
  </si>
  <si>
    <t>32391</t>
  </si>
  <si>
    <t>Grafičke i tiskarske usluge, usluge kopiranja i uvezivanja i slično</t>
  </si>
  <si>
    <t>32392</t>
  </si>
  <si>
    <t>Film i izrada fotografija</t>
  </si>
  <si>
    <t>32394</t>
  </si>
  <si>
    <t>Usluge pri registraciji prijevoznih sredstava</t>
  </si>
  <si>
    <t>32395</t>
  </si>
  <si>
    <t>Usluge čišćenja, pranja i sl.</t>
  </si>
  <si>
    <t>32396</t>
  </si>
  <si>
    <t>Usluge čuvanja imovine i osoba</t>
  </si>
  <si>
    <t>32399</t>
  </si>
  <si>
    <t>Ostale nespomenute usluge (logoped, zaštita na radu, kineziolog….)</t>
  </si>
  <si>
    <t>32412</t>
  </si>
  <si>
    <t>Naknade ostalih troškova</t>
  </si>
  <si>
    <t>32921</t>
  </si>
  <si>
    <t>Premije osiguranja prijevoznih sredstava</t>
  </si>
  <si>
    <t>32922</t>
  </si>
  <si>
    <t>Premije osiguranja ostale imovine</t>
  </si>
  <si>
    <t>32931</t>
  </si>
  <si>
    <t>Reprezentacija</t>
  </si>
  <si>
    <t>32941</t>
  </si>
  <si>
    <t>Tuzemne Članarine</t>
  </si>
  <si>
    <t>32955</t>
  </si>
  <si>
    <t>Naknada za nezap. Inv.</t>
  </si>
  <si>
    <t>32959</t>
  </si>
  <si>
    <t>Ostale pristojbe i naknade</t>
  </si>
  <si>
    <t>32999</t>
  </si>
  <si>
    <t>Ostali nespomenuti rashodi</t>
  </si>
  <si>
    <t>34311</t>
  </si>
  <si>
    <t>Usluge banaka</t>
  </si>
  <si>
    <t>34331</t>
  </si>
  <si>
    <t>Zatezne kamate za poreze</t>
  </si>
  <si>
    <t>34332</t>
  </si>
  <si>
    <t>Zatezne kamate na doprinose</t>
  </si>
  <si>
    <t>34339</t>
  </si>
  <si>
    <t>Ostale zatezne kamate</t>
  </si>
  <si>
    <t>34349</t>
  </si>
  <si>
    <t>Ostali nep.fin.rashodi</t>
  </si>
  <si>
    <t>37229</t>
  </si>
  <si>
    <t>Ostale naknade iz pror. u naravi</t>
  </si>
  <si>
    <t>UKUPNO 3</t>
  </si>
  <si>
    <t>Računala i računalna oprema</t>
  </si>
  <si>
    <t>42212</t>
  </si>
  <si>
    <t>Namještaj</t>
  </si>
  <si>
    <t>42221</t>
  </si>
  <si>
    <t>Radio i tv prijemnici</t>
  </si>
  <si>
    <t>42313</t>
  </si>
  <si>
    <t>Kombi vozila</t>
  </si>
  <si>
    <t>42273</t>
  </si>
  <si>
    <t>Oprema</t>
  </si>
  <si>
    <t>42411</t>
  </si>
  <si>
    <t>42621</t>
  </si>
  <si>
    <t>Ulaganja u računalne programe</t>
  </si>
  <si>
    <t>UKUPNO 4</t>
  </si>
  <si>
    <t>UKUPNO RASHODI I MANJKOVI</t>
  </si>
  <si>
    <t>RAZLIKA PRIHODI - RASHODI</t>
  </si>
  <si>
    <t>Plan izradila:</t>
  </si>
  <si>
    <t>Predsjednica Školskog odbora:</t>
  </si>
  <si>
    <t>Ravnateljica:</t>
  </si>
  <si>
    <t>Ines Kapša, prof.</t>
  </si>
  <si>
    <t>____________________________</t>
  </si>
  <si>
    <t>______________________________________</t>
  </si>
  <si>
    <t>Naknada Troškova zaposlenima</t>
  </si>
  <si>
    <t>Službena putovanja</t>
  </si>
  <si>
    <t>Stručno usavršavanje zaposlenika</t>
  </si>
  <si>
    <t>Rashodi za materijal i energiju</t>
  </si>
  <si>
    <t>Uredski materijal i ostali rashodi</t>
  </si>
  <si>
    <t>Energija</t>
  </si>
  <si>
    <t>Materijal i dijelovi za tekuće i investicijsko održavanje</t>
  </si>
  <si>
    <t>Sitni inventar i autogume</t>
  </si>
  <si>
    <t>Rashodi za usluge</t>
  </si>
  <si>
    <t>Usluge telefona, pošte i prijevoza</t>
  </si>
  <si>
    <t>Usluge tekućeg i investicijskog održavanja</t>
  </si>
  <si>
    <t>Usluge promidžbe i informiranja</t>
  </si>
  <si>
    <t>Komunalne usluge</t>
  </si>
  <si>
    <t>Zakupnine i najamnine</t>
  </si>
  <si>
    <t>Zdravstvene i veterinarske usluge</t>
  </si>
  <si>
    <t>Intelektualne i osobne usluge</t>
  </si>
  <si>
    <t>Računalne usluge</t>
  </si>
  <si>
    <t>Ostale usluge</t>
  </si>
  <si>
    <t>Ostali nespomenuti rashodi poslovanja</t>
  </si>
  <si>
    <t>Premije osiguranja</t>
  </si>
  <si>
    <t xml:space="preserve">Članarine i norme </t>
  </si>
  <si>
    <t>Pristojbe i naknade</t>
  </si>
  <si>
    <t>Financijski rashodi</t>
  </si>
  <si>
    <t>Ostali financijski rashodi</t>
  </si>
  <si>
    <t>Bankarske usluge i usluge platnog prometa</t>
  </si>
  <si>
    <t xml:space="preserve">Prihodi iz nadležnog proračuna i od HZZO-a </t>
  </si>
  <si>
    <t>Pr. iz nadležnog pror. za financiranje redovne djelatnosti pr.koris</t>
  </si>
  <si>
    <t>Plaće</t>
  </si>
  <si>
    <t>Plaće za redovan rad</t>
  </si>
  <si>
    <t>Ostali rashodi za zaposlene</t>
  </si>
  <si>
    <t>Doprinosi na plaće</t>
  </si>
  <si>
    <t>Doprinosi za zdravstveno osiguranje</t>
  </si>
  <si>
    <t>Naknade troškova zaposlenima</t>
  </si>
  <si>
    <t>Naknade za prijevoz, za rad na terenu i odvojeni život</t>
  </si>
  <si>
    <t>Pomoći temeljem prijenosa EU sredstava</t>
  </si>
  <si>
    <t>Tekuće pomoći temeljem prijenosa EU sredstava</t>
  </si>
  <si>
    <t>Materijal i sirovine</t>
  </si>
  <si>
    <t>Knjige, umjetnička djela i ostale izložbene vrijednosti</t>
  </si>
  <si>
    <t>Knjige u knjižnicama</t>
  </si>
  <si>
    <t>Prih.iz nad.pror. Za financiranje rashoda za nabavu nef. Imovine</t>
  </si>
  <si>
    <t>Ostali nepomenuti rashodi poslovanja</t>
  </si>
  <si>
    <t>Pomoći pror. korisnicima iz proračuna koji im nije nadležan</t>
  </si>
  <si>
    <t>Tekuće pomoći pror. korisnicima iz proračuna koji im nije nadležan</t>
  </si>
  <si>
    <t>Doprinosi za zapošljavanje</t>
  </si>
  <si>
    <t>Naknade troškova osobama izvan radnog odnosa</t>
  </si>
  <si>
    <t>Troškovi sudskih postupaka</t>
  </si>
  <si>
    <t>Zatezne kamate</t>
  </si>
  <si>
    <t>Nakn.građanima i kućanstvima na temelju osig. i druge naknade</t>
  </si>
  <si>
    <t>Ostale nakn.građanima i kućanstvima iz proračuna</t>
  </si>
  <si>
    <t>Naknade građanima i kućanstvima u naravi</t>
  </si>
  <si>
    <t>Postrojenja i oprema</t>
  </si>
  <si>
    <t>Uredska oprema i namještaj</t>
  </si>
  <si>
    <t>Komunikacijska oprema</t>
  </si>
  <si>
    <t>Uređaji,strojevi i oprema za ostale namjene</t>
  </si>
  <si>
    <t>Knjige,umjetnička djela i ostale izložbene vrijednosti</t>
  </si>
  <si>
    <t>Pomoći od izvanproračunskih korisnika</t>
  </si>
  <si>
    <t>Tekuće pomoći od izvanproračunskih korisnika</t>
  </si>
  <si>
    <t>Kapitalne pomoći pror. korisnicima iz proračuna koji im nije nadležan</t>
  </si>
  <si>
    <t>Prihodi od imovine</t>
  </si>
  <si>
    <t>Prihodi od financijske imovine</t>
  </si>
  <si>
    <t>Kamate na oročena sredstva i depozite po viđenju</t>
  </si>
  <si>
    <t>Prih.od upravnih i administ. pristojbi i pristojbi po posebnim propisima</t>
  </si>
  <si>
    <t>Prihodi po posebnim propisima</t>
  </si>
  <si>
    <t>Ostali nespomenuti prihodi</t>
  </si>
  <si>
    <t>Prihodi od prodaje proizvoda i robe te pruženih usluga i prihodi od donacija</t>
  </si>
  <si>
    <t xml:space="preserve">Prihodi od prodaje proizvoda i robe te pruženih usluga            </t>
  </si>
  <si>
    <t>Prihodi od prodaje proizvoda i robe</t>
  </si>
  <si>
    <t>Prihodi od pruženih usluga</t>
  </si>
  <si>
    <t>Donacije od pravnih i fizičkih osoba izvan općeg proračuna</t>
  </si>
  <si>
    <t>Tekuće donacije</t>
  </si>
  <si>
    <t>Prihodi od prodaje knjiga, umjetničkih djela i ostalih izl.vrijednosti</t>
  </si>
  <si>
    <t>Knjige</t>
  </si>
  <si>
    <t xml:space="preserve">OSNOVNO I SREDNJOŠKOLSKO OBRAZOVANJE </t>
  </si>
  <si>
    <t>MATERIJALNI I FINANCIJSKI RASHODI - DECENTRALIZIRANA SREDSTVA</t>
  </si>
  <si>
    <t xml:space="preserve"> PROGRAM 1010</t>
  </si>
  <si>
    <t>AKTIVNOST: A101002</t>
  </si>
  <si>
    <t>OSTALE POMOĆI-TEKUĆE POMOĆI IZRAVNANJA ZA DECENTRALIZIRANE FUNKCIJE</t>
  </si>
  <si>
    <t xml:space="preserve"> PROGRAM 1013</t>
  </si>
  <si>
    <t>AKTIVNOST: A101325</t>
  </si>
  <si>
    <t>AKTIVNOST: A101005</t>
  </si>
  <si>
    <t>RASHODI POSLOVANJA IZ VLASTITIH I OSTALIH PRIHODA</t>
  </si>
  <si>
    <t>VLASTITI PRIHODI-KORISNICI</t>
  </si>
  <si>
    <t>AKTIVNOST: A101011</t>
  </si>
  <si>
    <t>MATERIJALNI RASHODI - LOKALNI PRORAČUN</t>
  </si>
  <si>
    <t>IZVOR FINACIRANJA: 11</t>
  </si>
  <si>
    <t>OPĆI PRIHODI I PRIMICI</t>
  </si>
  <si>
    <t>EU PROJEKT SINERGIJOM DO USPJEŠNIJE ZAJEDNICE ŠK.GODINA 2023.- 2024.</t>
  </si>
  <si>
    <t>POMOĆI EU - TEKUĆE POMOĆI ID DRŽ.PRORAČUNA TEMELJEM PRIJENOSA EU SREDSTAVA</t>
  </si>
  <si>
    <t>EU PROJEKT SINERGIJOM DO USPJEŠNIJE ZAJEDNICE ŠK.GODINA 2024.- 2025.</t>
  </si>
  <si>
    <t>AKTIVNOST: A101015</t>
  </si>
  <si>
    <t>PRODUŽENI BORAVAK-LOKALNI PRORAČUN</t>
  </si>
  <si>
    <t>AKTIVNOST: K101003</t>
  </si>
  <si>
    <t>KAPITALNA ULAGANJA - LOKALNI PRORAČUN</t>
  </si>
  <si>
    <t>AKTIVNOST: A101029</t>
  </si>
  <si>
    <t>RASHODI ZA ZAPOSLENE - RIZNICA</t>
  </si>
  <si>
    <t>RASHODI ZA NABAVU IMOVINE IZ VLASTITIH I OSTALIH PRIHODA</t>
  </si>
  <si>
    <t>EU PROJEKT - SHEMA ŠKOLSKOG VOĆA</t>
  </si>
  <si>
    <t>POMOĆI EU - TEKUĆE POMOĆI IZ DRŽAVNOG PRORAČUNA TEMELJEM PRIJENOSA EU SREDSTAVA</t>
  </si>
  <si>
    <t>Naknade građanima i kućan.na temelju osig i druge naknade</t>
  </si>
  <si>
    <t>Rashodi za nabavu nefinacijske imovine</t>
  </si>
  <si>
    <t>Prihodi od upravnih i admin.pristojbi po posebnim propisima</t>
  </si>
  <si>
    <t>Prih.iz nadležnog proračuna za financ.redovne djelat.pr.koris</t>
  </si>
  <si>
    <t>Prihodi iz nadležnog proračuna za finaciranje rashoda poslovanja</t>
  </si>
  <si>
    <t>PREHRANA UČENIKA-VLASTITI I OSTALI - MZO</t>
  </si>
  <si>
    <t>31 Vlastiti prihodi</t>
  </si>
  <si>
    <t>11 Opći prihodi i primici</t>
  </si>
  <si>
    <t>43 Ostali prihodi za posebne namjene</t>
  </si>
  <si>
    <t>Ostale tekuće donacije</t>
  </si>
  <si>
    <t>Darovi (za djecu i božićnica)</t>
  </si>
  <si>
    <t>65267</t>
  </si>
  <si>
    <t>Prihodi s naslova osiguranja, refundacija štete i totalne štete</t>
  </si>
  <si>
    <t>66141</t>
  </si>
  <si>
    <t>Prihodi od prodaje proizvoda-zadruga</t>
  </si>
  <si>
    <t>31214</t>
  </si>
  <si>
    <t>Otpremnine</t>
  </si>
  <si>
    <t>EU PROJEKT SINERGIJOM DO USPJEŠNIJE ZAJEDNICE ŠK.GODINA 2023/24.</t>
  </si>
  <si>
    <t>Materijal i dijelovi za tek.i invest održavanje postroj i opreme</t>
  </si>
  <si>
    <t>Sitan inventar</t>
  </si>
  <si>
    <t>Ostali rashodi</t>
  </si>
  <si>
    <t>AKTIVNOST: 101341</t>
  </si>
  <si>
    <t>Voditeljica računovodstva:
Svetlana Bakić,dipl.ekon.</t>
  </si>
  <si>
    <t>____________________________________________________</t>
  </si>
  <si>
    <t>Projekcija proračuna
za 2027.</t>
  </si>
  <si>
    <t>Projekcija 
za 2027.</t>
  </si>
  <si>
    <t>Zamjena: u.z Mirena Rozić, prof.</t>
  </si>
  <si>
    <t>Projekcija 
za 2027. EUR</t>
  </si>
  <si>
    <t>KOREKCIJA REZULTATA TIJEKOM GODINE</t>
  </si>
  <si>
    <t>EU PROJEKT SINERGIJOM DO USPJEŠNIJE ZAJEDNICE ŠK.GODINA 2024/25.</t>
  </si>
  <si>
    <t>Glazbeni instrumenti i oprema</t>
  </si>
  <si>
    <t>Obavezni zdravstveni preventivni pregledi</t>
  </si>
  <si>
    <t>Kapitalne donacije od trgovačkih društava</t>
  </si>
  <si>
    <t>65268</t>
  </si>
  <si>
    <t>Ostali prihodi za posebne namjene</t>
  </si>
  <si>
    <t>32961</t>
  </si>
  <si>
    <t>38129</t>
  </si>
  <si>
    <t>Ostale tekuće donacije iz pror.u naravi</t>
  </si>
  <si>
    <t xml:space="preserve">922 - VIŠAK 2024 </t>
  </si>
  <si>
    <t>FINANCIJSKI PLAN PRORAČUNSKOG KORISNIKA JEDINICE LOKALNE I PODRUČNE (REGIONALNE) SAMOUPRAVE 
ZA 2025. I PROJEKCIJA ZA 2026. I 2027. GODINU</t>
  </si>
  <si>
    <t>FINANCIJSKI PLAN PRORAČUNSKOG KORISNIKA JEDINICE LOKALNE I PODRUČNE (REGIONALNE) SAMOUPRAVE 
ZA 2026. I PROJEKCIJA ZA 2027. I 2028. GODINU</t>
  </si>
  <si>
    <t>Izvršenje 2024.*</t>
  </si>
  <si>
    <t>Plan 2025. poslije rebalansa</t>
  </si>
  <si>
    <t>Proračun za 2026.</t>
  </si>
  <si>
    <t>Projekcija proračuna
za 2028.</t>
  </si>
  <si>
    <t>Plan 2025.</t>
  </si>
  <si>
    <t>Izvršenje 2024.</t>
  </si>
  <si>
    <t>Plan poslije REBALANSA 2025.</t>
  </si>
  <si>
    <t>Plan za 2026.</t>
  </si>
  <si>
    <t>Projekcija 
za 2028.</t>
  </si>
  <si>
    <t>Plan 2025. POSLIJE REBALANSA</t>
  </si>
  <si>
    <t>Plan 2026. EUR</t>
  </si>
  <si>
    <t>Projekcija 
za 2028. EUR</t>
  </si>
  <si>
    <t>Andrea Žarec dipl.uč</t>
  </si>
  <si>
    <t>EU PROJEKT SINERGIJOM DO USPJEŠNIJE ZAJEDNICE ŠK.GODINA 2025/26.</t>
  </si>
  <si>
    <t>U Bjelovaru, 20.10.2024.</t>
  </si>
  <si>
    <t xml:space="preserve"> DECENTRALIZIRANA SREDSTVA 2026. god</t>
  </si>
  <si>
    <t>IZVOR FINACIRANJA: 31</t>
  </si>
  <si>
    <t>IZVOR FINACIRANJA: 51</t>
  </si>
  <si>
    <t>42211</t>
  </si>
  <si>
    <t>Knjige u šk. Knjižnici (udžbenici i lektire)</t>
  </si>
  <si>
    <t>PROGRAM 1010  AKTIVNOST: A101005  IZVOR FINACIRANJA: 31</t>
  </si>
  <si>
    <t>PROGRAM 1010  AKTIVNOST: A101011  IZVOR FINACIRANJA: 11</t>
  </si>
  <si>
    <t>PROGRAM 1010  AKTIVNOST: K101003  IZVOR FINACIRANJA: 11</t>
  </si>
  <si>
    <t>PROGRAM 1010  AKTIVNOST: A101015  IZVOR FINACIRANJA: 11</t>
  </si>
  <si>
    <t>MZO-sufinaciranje besplatne kuhinje 2026. god</t>
  </si>
  <si>
    <t>GRAD
- sinergija
(pomoćnici)
šk.god.2026. god</t>
  </si>
  <si>
    <t>GRAD
- produženi
boravak 2026. god</t>
  </si>
  <si>
    <t>GRAD
- knjige, oprema . 2026. god</t>
  </si>
  <si>
    <t>GRAD-mat. Rashodi lokalnog proračuna 
(dan PI, E-TEHNIČAR, nag. učenici) 2026. god</t>
  </si>
  <si>
    <t>RASHODI ZA ZAPOSLENE-RIZNICA 2026. god</t>
  </si>
  <si>
    <t>VLASTITI I OSTALI 2026. god</t>
  </si>
  <si>
    <t>PLAN UKUPNO 2026. god</t>
  </si>
  <si>
    <t>AKTIVNOST: A101345</t>
  </si>
  <si>
    <t>EU PROJEKT SINERGIJOM DO USPJEŠNIJE ZAJEDNICE ŠK.GODINA 2026 godina.</t>
  </si>
  <si>
    <t>Elektronski medij</t>
  </si>
  <si>
    <t>U Bjelovaru, 20.10.2025.</t>
  </si>
  <si>
    <t>PROGRAM 1013  AKTIVNOST: A101345  IZVOR FINACIRANJA: 561</t>
  </si>
  <si>
    <t>PROGRAM 1013  AKTIVNOST: A101345  IZVOR FINACIRANJA: 11</t>
  </si>
  <si>
    <t>PROGRAM 1010  AKTIVNOST: A101002  IZVOR FINACIRANJA:5011</t>
  </si>
  <si>
    <t>PROGRAM 1010  AKTIVNOST: A101002  IZVOR FINACIRANJA:11</t>
  </si>
  <si>
    <t>U Bjelovaru, 30.10.2025.</t>
  </si>
  <si>
    <t>PROGRAM 1013  AKTIVNOST: 101341  IZVOR FINACIRANJA: 5011</t>
  </si>
  <si>
    <t>PROGRAM 1010  AKTIVNOST: A101029  IZVOR FINACIRANJA: 5011</t>
  </si>
  <si>
    <t>PROGRAM 1010  AKTIVNOST: A101005  IZVOR FINACIRANJA: 5011</t>
  </si>
  <si>
    <t>NABAVA UDŽBENIKA -MZO</t>
  </si>
  <si>
    <t>5011 Pomoći iz državnog proračuna</t>
  </si>
  <si>
    <t>56 Fondovi EU</t>
  </si>
  <si>
    <t>IZVOR FINACIRANJA:5011</t>
  </si>
  <si>
    <t>IZVOR FINACIRANJA:11</t>
  </si>
  <si>
    <t>IZVOR FINACIRANJA: 561</t>
  </si>
  <si>
    <t>IZVOR FINACIRANJA: 5011</t>
  </si>
  <si>
    <t>Kapitalne pomoći drž.proračuna</t>
  </si>
  <si>
    <t>PROGRAM 1010  AKTIVNOST: A101005  IZVOR FINACIRANJA: 43</t>
  </si>
  <si>
    <t>IZVOR FINACIRANJA: 43</t>
  </si>
  <si>
    <t>VLASTITI OSTALI PRIHODI ZA POSEBNE NAMJENE 2026.god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</si>
</sst>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sz val="12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4"/>
      <name val="Arial"/>
      <family val="2"/>
      <charset val="238"/>
    </font>
    <font>
      <b/>
      <sz val="8"/>
      <color indexed="72"/>
      <name val="Arial"/>
      <family val="2"/>
      <charset val="238"/>
    </font>
    <font>
      <b/>
      <sz val="8"/>
      <name val="Arial"/>
      <family val="2"/>
      <charset val="238"/>
    </font>
    <font>
      <b/>
      <sz val="7"/>
      <name val="Arial"/>
      <family val="2"/>
      <charset val="238"/>
    </font>
    <font>
      <sz val="8"/>
      <color indexed="72"/>
      <name val="Arial"/>
      <family val="2"/>
      <charset val="238"/>
    </font>
    <font>
      <sz val="8"/>
      <name val="Arial"/>
      <family val="2"/>
      <charset val="238"/>
    </font>
    <font>
      <sz val="8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8"/>
      <color indexed="8"/>
      <name val="MS Sans Serif"/>
      <family val="2"/>
      <charset val="238"/>
    </font>
    <font>
      <sz val="7"/>
      <name val="MS Sans Serif"/>
      <family val="2"/>
      <charset val="238"/>
    </font>
    <font>
      <sz val="7"/>
      <color indexed="8"/>
      <name val="MS Sans Serif"/>
      <family val="2"/>
      <charset val="238"/>
    </font>
    <font>
      <b/>
      <sz val="8"/>
      <color indexed="8"/>
      <name val="Arial"/>
      <family val="2"/>
      <charset val="238"/>
    </font>
    <font>
      <b/>
      <sz val="10"/>
      <color theme="1"/>
      <name val="Arial"/>
      <family val="2"/>
      <charset val="238"/>
    </font>
    <font>
      <sz val="6"/>
      <color indexed="8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sz val="7"/>
      <color theme="9" tint="0.79998168889431442"/>
      <name val="MS Sans Serif"/>
      <family val="2"/>
      <charset val="238"/>
    </font>
    <font>
      <sz val="8"/>
      <color theme="9" tint="0.79998168889431442"/>
      <name val="Arial"/>
      <family val="2"/>
      <charset val="238"/>
    </font>
    <font>
      <b/>
      <sz val="8"/>
      <color theme="9" tint="0.79998168889431442"/>
      <name val="Arial"/>
      <family val="2"/>
      <charset val="238"/>
    </font>
    <font>
      <sz val="8"/>
      <color theme="9" tint="0.79998168889431442"/>
      <name val="MS Sans Serif"/>
      <family val="2"/>
      <charset val="238"/>
    </font>
    <font>
      <sz val="11"/>
      <color theme="9" tint="0.79998168889431442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b/>
      <sz val="10"/>
      <color theme="1"/>
      <name val="Calibri"/>
      <family val="2"/>
      <charset val="238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0.49998474074526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44">
    <xf numFmtId="0" fontId="0" fillId="0" borderId="0" xfId="0"/>
    <xf numFmtId="0" fontId="2" fillId="0" borderId="0" xfId="0" applyFont="1" applyAlignment="1">
      <alignment horizontal="left" wrapText="1"/>
    </xf>
    <xf numFmtId="0" fontId="4" fillId="0" borderId="0" xfId="0" applyFont="1" applyAlignment="1">
      <alignment wrapText="1"/>
    </xf>
    <xf numFmtId="0" fontId="6" fillId="2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3" fontId="3" fillId="2" borderId="4" xfId="0" applyNumberFormat="1" applyFont="1" applyFill="1" applyBorder="1" applyAlignment="1">
      <alignment horizontal="right"/>
    </xf>
    <xf numFmtId="3" fontId="3" fillId="2" borderId="3" xfId="0" applyNumberFormat="1" applyFont="1" applyFill="1" applyBorder="1" applyAlignment="1">
      <alignment horizontal="right"/>
    </xf>
    <xf numFmtId="3" fontId="3" fillId="2" borderId="3" xfId="0" applyNumberFormat="1" applyFont="1" applyFill="1" applyBorder="1" applyAlignment="1">
      <alignment horizontal="right" wrapText="1"/>
    </xf>
    <xf numFmtId="0" fontId="9" fillId="2" borderId="3" xfId="0" applyFont="1" applyFill="1" applyBorder="1" applyAlignment="1">
      <alignment horizontal="left" vertical="center" wrapText="1"/>
    </xf>
    <xf numFmtId="0" fontId="7" fillId="2" borderId="3" xfId="0" quotePrefix="1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/>
    </xf>
    <xf numFmtId="0" fontId="9" fillId="2" borderId="3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2" fillId="0" borderId="0" xfId="0" quotePrefix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/>
    <xf numFmtId="0" fontId="9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6" fillId="0" borderId="1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center" wrapText="1"/>
    </xf>
    <xf numFmtId="0" fontId="6" fillId="0" borderId="2" xfId="0" quotePrefix="1" applyFont="1" applyBorder="1" applyAlignment="1">
      <alignment horizontal="left"/>
    </xf>
    <xf numFmtId="3" fontId="6" fillId="3" borderId="3" xfId="0" applyNumberFormat="1" applyFont="1" applyFill="1" applyBorder="1" applyAlignment="1">
      <alignment horizontal="right"/>
    </xf>
    <xf numFmtId="3" fontId="6" fillId="0" borderId="3" xfId="0" applyNumberFormat="1" applyFont="1" applyBorder="1" applyAlignment="1">
      <alignment horizontal="right"/>
    </xf>
    <xf numFmtId="3" fontId="6" fillId="3" borderId="1" xfId="0" quotePrefix="1" applyNumberFormat="1" applyFont="1" applyFill="1" applyBorder="1" applyAlignment="1">
      <alignment horizontal="right"/>
    </xf>
    <xf numFmtId="0" fontId="12" fillId="0" borderId="5" xfId="0" applyFont="1" applyBorder="1" applyAlignment="1">
      <alignment horizontal="right" vertical="center"/>
    </xf>
    <xf numFmtId="0" fontId="9" fillId="3" borderId="1" xfId="0" applyFont="1" applyFill="1" applyBorder="1" applyAlignment="1">
      <alignment horizontal="left" vertical="center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wrapText="1"/>
    </xf>
    <xf numFmtId="0" fontId="7" fillId="3" borderId="2" xfId="0" applyFont="1" applyFill="1" applyBorder="1" applyAlignment="1">
      <alignment vertical="center"/>
    </xf>
    <xf numFmtId="3" fontId="6" fillId="0" borderId="3" xfId="0" applyNumberFormat="1" applyFont="1" applyBorder="1" applyAlignment="1">
      <alignment horizontal="right" wrapText="1"/>
    </xf>
    <xf numFmtId="3" fontId="9" fillId="4" borderId="1" xfId="0" quotePrefix="1" applyNumberFormat="1" applyFont="1" applyFill="1" applyBorder="1" applyAlignment="1">
      <alignment horizontal="right"/>
    </xf>
    <xf numFmtId="3" fontId="9" fillId="4" borderId="3" xfId="0" applyNumberFormat="1" applyFont="1" applyFill="1" applyBorder="1" applyAlignment="1">
      <alignment horizontal="right" wrapText="1"/>
    </xf>
    <xf numFmtId="3" fontId="9" fillId="3" borderId="1" xfId="0" quotePrefix="1" applyNumberFormat="1" applyFont="1" applyFill="1" applyBorder="1" applyAlignment="1">
      <alignment horizontal="right"/>
    </xf>
    <xf numFmtId="3" fontId="9" fillId="3" borderId="3" xfId="0" quotePrefix="1" applyNumberFormat="1" applyFont="1" applyFill="1" applyBorder="1" applyAlignment="1">
      <alignment horizontal="right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wrapText="1"/>
    </xf>
    <xf numFmtId="0" fontId="15" fillId="0" borderId="0" xfId="0" quotePrefix="1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7" fillId="0" borderId="0" xfId="0" applyFont="1"/>
    <xf numFmtId="0" fontId="9" fillId="0" borderId="1" xfId="0" quotePrefix="1" applyFont="1" applyBorder="1" applyAlignment="1">
      <alignment horizontal="left" wrapText="1"/>
    </xf>
    <xf numFmtId="0" fontId="9" fillId="0" borderId="2" xfId="0" quotePrefix="1" applyFont="1" applyBorder="1" applyAlignment="1">
      <alignment horizontal="left" wrapText="1"/>
    </xf>
    <xf numFmtId="0" fontId="9" fillId="0" borderId="2" xfId="0" quotePrefix="1" applyFont="1" applyBorder="1" applyAlignment="1">
      <alignment horizontal="center" wrapText="1"/>
    </xf>
    <xf numFmtId="0" fontId="9" fillId="0" borderId="2" xfId="0" quotePrefix="1" applyFont="1" applyBorder="1" applyAlignment="1">
      <alignment horizontal="left"/>
    </xf>
    <xf numFmtId="0" fontId="9" fillId="2" borderId="3" xfId="0" applyFont="1" applyFill="1" applyBorder="1" applyAlignment="1">
      <alignment horizontal="center" vertical="center" wrapText="1"/>
    </xf>
    <xf numFmtId="3" fontId="6" fillId="3" borderId="3" xfId="0" quotePrefix="1" applyNumberFormat="1" applyFont="1" applyFill="1" applyBorder="1" applyAlignment="1">
      <alignment horizontal="right"/>
    </xf>
    <xf numFmtId="4" fontId="17" fillId="0" borderId="0" xfId="0" applyNumberFormat="1" applyFont="1" applyAlignment="1">
      <alignment horizontal="center" vertical="center" wrapText="1"/>
    </xf>
    <xf numFmtId="4" fontId="0" fillId="0" borderId="0" xfId="0" applyNumberFormat="1" applyAlignment="1">
      <alignment horizontal="center" vertical="top"/>
    </xf>
    <xf numFmtId="49" fontId="20" fillId="0" borderId="3" xfId="0" applyNumberFormat="1" applyFont="1" applyBorder="1" applyAlignment="1">
      <alignment horizontal="center" vertical="center"/>
    </xf>
    <xf numFmtId="4" fontId="21" fillId="0" borderId="3" xfId="0" applyNumberFormat="1" applyFont="1" applyBorder="1" applyAlignment="1">
      <alignment vertical="center" wrapText="1"/>
    </xf>
    <xf numFmtId="4" fontId="21" fillId="5" borderId="3" xfId="0" applyNumberFormat="1" applyFont="1" applyFill="1" applyBorder="1" applyAlignment="1">
      <alignment vertical="center"/>
    </xf>
    <xf numFmtId="4" fontId="21" fillId="6" borderId="3" xfId="0" applyNumberFormat="1" applyFont="1" applyFill="1" applyBorder="1" applyAlignment="1">
      <alignment vertical="center"/>
    </xf>
    <xf numFmtId="4" fontId="21" fillId="8" borderId="3" xfId="0" applyNumberFormat="1" applyFont="1" applyFill="1" applyBorder="1" applyAlignment="1">
      <alignment vertical="center"/>
    </xf>
    <xf numFmtId="4" fontId="21" fillId="9" borderId="3" xfId="0" applyNumberFormat="1" applyFont="1" applyFill="1" applyBorder="1" applyAlignment="1">
      <alignment vertical="center"/>
    </xf>
    <xf numFmtId="4" fontId="21" fillId="10" borderId="3" xfId="0" applyNumberFormat="1" applyFont="1" applyFill="1" applyBorder="1" applyAlignment="1">
      <alignment vertical="center"/>
    </xf>
    <xf numFmtId="4" fontId="21" fillId="11" borderId="3" xfId="0" applyNumberFormat="1" applyFont="1" applyFill="1" applyBorder="1" applyAlignment="1">
      <alignment vertical="center"/>
    </xf>
    <xf numFmtId="4" fontId="21" fillId="12" borderId="3" xfId="0" applyNumberFormat="1" applyFont="1" applyFill="1" applyBorder="1" applyAlignment="1">
      <alignment vertical="center"/>
    </xf>
    <xf numFmtId="4" fontId="21" fillId="13" borderId="3" xfId="0" applyNumberFormat="1" applyFont="1" applyFill="1" applyBorder="1" applyAlignment="1">
      <alignment vertical="center"/>
    </xf>
    <xf numFmtId="4" fontId="22" fillId="0" borderId="1" xfId="0" applyNumberFormat="1" applyFont="1" applyBorder="1" applyAlignment="1">
      <alignment vertical="center"/>
    </xf>
    <xf numFmtId="4" fontId="0" fillId="0" borderId="0" xfId="0" applyNumberFormat="1" applyAlignment="1">
      <alignment vertical="center"/>
    </xf>
    <xf numFmtId="49" fontId="20" fillId="2" borderId="3" xfId="0" applyNumberFormat="1" applyFont="1" applyFill="1" applyBorder="1" applyAlignment="1">
      <alignment horizontal="center" vertical="center"/>
    </xf>
    <xf numFmtId="4" fontId="21" fillId="2" borderId="3" xfId="0" applyNumberFormat="1" applyFont="1" applyFill="1" applyBorder="1" applyAlignment="1">
      <alignment vertical="center" wrapText="1"/>
    </xf>
    <xf numFmtId="4" fontId="22" fillId="14" borderId="1" xfId="0" applyNumberFormat="1" applyFont="1" applyFill="1" applyBorder="1" applyAlignment="1">
      <alignment vertical="center"/>
    </xf>
    <xf numFmtId="4" fontId="0" fillId="2" borderId="0" xfId="0" applyNumberFormat="1" applyFill="1" applyAlignment="1">
      <alignment vertical="center"/>
    </xf>
    <xf numFmtId="4" fontId="0" fillId="14" borderId="0" xfId="0" applyNumberFormat="1" applyFill="1" applyAlignment="1">
      <alignment vertical="center"/>
    </xf>
    <xf numFmtId="4" fontId="21" fillId="0" borderId="3" xfId="0" applyNumberFormat="1" applyFont="1" applyBorder="1" applyAlignment="1">
      <alignment vertical="center"/>
    </xf>
    <xf numFmtId="49" fontId="20" fillId="6" borderId="3" xfId="0" applyNumberFormat="1" applyFont="1" applyFill="1" applyBorder="1" applyAlignment="1">
      <alignment horizontal="center" vertical="center"/>
    </xf>
    <xf numFmtId="4" fontId="23" fillId="0" borderId="0" xfId="0" applyNumberFormat="1" applyFont="1" applyAlignment="1">
      <alignment vertical="center"/>
    </xf>
    <xf numFmtId="49" fontId="18" fillId="0" borderId="1" xfId="0" applyNumberFormat="1" applyFont="1" applyBorder="1" applyAlignment="1">
      <alignment horizontal="left" vertical="center"/>
    </xf>
    <xf numFmtId="49" fontId="18" fillId="0" borderId="4" xfId="0" applyNumberFormat="1" applyFont="1" applyBorder="1" applyAlignment="1">
      <alignment horizontal="left" vertical="center"/>
    </xf>
    <xf numFmtId="4" fontId="18" fillId="5" borderId="3" xfId="0" applyNumberFormat="1" applyFont="1" applyFill="1" applyBorder="1" applyAlignment="1">
      <alignment vertical="center"/>
    </xf>
    <xf numFmtId="4" fontId="18" fillId="6" borderId="3" xfId="0" applyNumberFormat="1" applyFont="1" applyFill="1" applyBorder="1" applyAlignment="1">
      <alignment vertical="center"/>
    </xf>
    <xf numFmtId="4" fontId="18" fillId="8" borderId="3" xfId="0" applyNumberFormat="1" applyFont="1" applyFill="1" applyBorder="1" applyAlignment="1">
      <alignment vertical="center"/>
    </xf>
    <xf numFmtId="4" fontId="18" fillId="9" borderId="3" xfId="0" applyNumberFormat="1" applyFont="1" applyFill="1" applyBorder="1" applyAlignment="1">
      <alignment vertical="center"/>
    </xf>
    <xf numFmtId="4" fontId="18" fillId="10" borderId="3" xfId="0" applyNumberFormat="1" applyFont="1" applyFill="1" applyBorder="1" applyAlignment="1">
      <alignment vertical="center"/>
    </xf>
    <xf numFmtId="4" fontId="18" fillId="11" borderId="3" xfId="0" applyNumberFormat="1" applyFont="1" applyFill="1" applyBorder="1" applyAlignment="1">
      <alignment vertical="center"/>
    </xf>
    <xf numFmtId="4" fontId="18" fillId="12" borderId="3" xfId="0" applyNumberFormat="1" applyFont="1" applyFill="1" applyBorder="1" applyAlignment="1">
      <alignment vertical="center"/>
    </xf>
    <xf numFmtId="4" fontId="18" fillId="13" borderId="3" xfId="0" applyNumberFormat="1" applyFont="1" applyFill="1" applyBorder="1" applyAlignment="1">
      <alignment vertical="center"/>
    </xf>
    <xf numFmtId="4" fontId="9" fillId="0" borderId="0" xfId="0" applyNumberFormat="1" applyFont="1" applyAlignment="1">
      <alignment vertical="center"/>
    </xf>
    <xf numFmtId="4" fontId="21" fillId="0" borderId="3" xfId="0" applyNumberFormat="1" applyFont="1" applyBorder="1" applyAlignment="1">
      <alignment horizontal="left" vertical="center"/>
    </xf>
    <xf numFmtId="49" fontId="18" fillId="0" borderId="0" xfId="0" applyNumberFormat="1" applyFont="1" applyAlignment="1">
      <alignment horizontal="left" vertical="center"/>
    </xf>
    <xf numFmtId="4" fontId="18" fillId="5" borderId="0" xfId="0" applyNumberFormat="1" applyFont="1" applyFill="1" applyAlignment="1">
      <alignment vertical="center"/>
    </xf>
    <xf numFmtId="4" fontId="18" fillId="6" borderId="0" xfId="0" applyNumberFormat="1" applyFont="1" applyFill="1" applyAlignment="1">
      <alignment vertical="center"/>
    </xf>
    <xf numFmtId="4" fontId="18" fillId="8" borderId="0" xfId="0" applyNumberFormat="1" applyFont="1" applyFill="1" applyAlignment="1">
      <alignment vertical="center"/>
    </xf>
    <xf numFmtId="4" fontId="18" fillId="9" borderId="0" xfId="0" applyNumberFormat="1" applyFont="1" applyFill="1" applyAlignment="1">
      <alignment vertical="center"/>
    </xf>
    <xf numFmtId="4" fontId="18" fillId="10" borderId="0" xfId="0" applyNumberFormat="1" applyFont="1" applyFill="1" applyAlignment="1">
      <alignment vertical="center"/>
    </xf>
    <xf numFmtId="4" fontId="18" fillId="11" borderId="0" xfId="0" applyNumberFormat="1" applyFont="1" applyFill="1" applyAlignment="1">
      <alignment vertical="center"/>
    </xf>
    <xf numFmtId="4" fontId="18" fillId="12" borderId="0" xfId="0" applyNumberFormat="1" applyFont="1" applyFill="1" applyAlignment="1">
      <alignment vertical="center"/>
    </xf>
    <xf numFmtId="4" fontId="18" fillId="13" borderId="0" xfId="0" applyNumberFormat="1" applyFont="1" applyFill="1" applyAlignment="1">
      <alignment vertical="center"/>
    </xf>
    <xf numFmtId="4" fontId="18" fillId="0" borderId="0" xfId="0" applyNumberFormat="1" applyFont="1" applyAlignment="1">
      <alignment vertical="center"/>
    </xf>
    <xf numFmtId="4" fontId="20" fillId="0" borderId="0" xfId="0" applyNumberFormat="1" applyFont="1" applyAlignment="1">
      <alignment vertical="center"/>
    </xf>
    <xf numFmtId="4" fontId="24" fillId="5" borderId="0" xfId="0" applyNumberFormat="1" applyFont="1" applyFill="1" applyAlignment="1">
      <alignment vertical="center"/>
    </xf>
    <xf numFmtId="4" fontId="25" fillId="6" borderId="0" xfId="0" applyNumberFormat="1" applyFont="1" applyFill="1" applyAlignment="1">
      <alignment vertical="center"/>
    </xf>
    <xf numFmtId="4" fontId="25" fillId="8" borderId="0" xfId="0" applyNumberFormat="1" applyFont="1" applyFill="1" applyAlignment="1">
      <alignment vertical="center"/>
    </xf>
    <xf numFmtId="4" fontId="25" fillId="9" borderId="0" xfId="0" applyNumberFormat="1" applyFont="1" applyFill="1" applyAlignment="1">
      <alignment vertical="center"/>
    </xf>
    <xf numFmtId="4" fontId="25" fillId="10" borderId="0" xfId="0" applyNumberFormat="1" applyFont="1" applyFill="1" applyAlignment="1">
      <alignment vertical="center"/>
    </xf>
    <xf numFmtId="4" fontId="25" fillId="11" borderId="0" xfId="0" applyNumberFormat="1" applyFont="1" applyFill="1" applyAlignment="1">
      <alignment vertical="center"/>
    </xf>
    <xf numFmtId="4" fontId="25" fillId="12" borderId="0" xfId="0" applyNumberFormat="1" applyFont="1" applyFill="1" applyAlignment="1">
      <alignment vertical="center"/>
    </xf>
    <xf numFmtId="4" fontId="24" fillId="13" borderId="0" xfId="0" applyNumberFormat="1" applyFont="1" applyFill="1" applyAlignment="1">
      <alignment vertical="center"/>
    </xf>
    <xf numFmtId="4" fontId="22" fillId="0" borderId="0" xfId="0" applyNumberFormat="1" applyFont="1" applyAlignment="1">
      <alignment vertical="center"/>
    </xf>
    <xf numFmtId="49" fontId="20" fillId="0" borderId="6" xfId="0" applyNumberFormat="1" applyFont="1" applyBorder="1" applyAlignment="1">
      <alignment horizontal="center" vertical="center"/>
    </xf>
    <xf numFmtId="4" fontId="21" fillId="0" borderId="6" xfId="0" applyNumberFormat="1" applyFont="1" applyBorder="1" applyAlignment="1">
      <alignment vertical="center" wrapText="1"/>
    </xf>
    <xf numFmtId="4" fontId="21" fillId="5" borderId="6" xfId="0" applyNumberFormat="1" applyFont="1" applyFill="1" applyBorder="1" applyAlignment="1">
      <alignment vertical="center"/>
    </xf>
    <xf numFmtId="4" fontId="21" fillId="6" borderId="6" xfId="0" applyNumberFormat="1" applyFont="1" applyFill="1" applyBorder="1" applyAlignment="1">
      <alignment vertical="center"/>
    </xf>
    <xf numFmtId="4" fontId="21" fillId="8" borderId="6" xfId="0" applyNumberFormat="1" applyFont="1" applyFill="1" applyBorder="1" applyAlignment="1">
      <alignment vertical="center"/>
    </xf>
    <xf numFmtId="4" fontId="21" fillId="9" borderId="6" xfId="0" applyNumberFormat="1" applyFont="1" applyFill="1" applyBorder="1" applyAlignment="1">
      <alignment vertical="center"/>
    </xf>
    <xf numFmtId="4" fontId="21" fillId="10" borderId="6" xfId="0" applyNumberFormat="1" applyFont="1" applyFill="1" applyBorder="1" applyAlignment="1">
      <alignment vertical="center"/>
    </xf>
    <xf numFmtId="4" fontId="21" fillId="11" borderId="6" xfId="0" applyNumberFormat="1" applyFont="1" applyFill="1" applyBorder="1" applyAlignment="1">
      <alignment vertical="center"/>
    </xf>
    <xf numFmtId="4" fontId="21" fillId="12" borderId="6" xfId="0" applyNumberFormat="1" applyFont="1" applyFill="1" applyBorder="1" applyAlignment="1">
      <alignment vertical="center"/>
    </xf>
    <xf numFmtId="4" fontId="22" fillId="0" borderId="7" xfId="0" applyNumberFormat="1" applyFont="1" applyBorder="1" applyAlignment="1">
      <alignment vertical="center"/>
    </xf>
    <xf numFmtId="4" fontId="22" fillId="2" borderId="3" xfId="0" applyNumberFormat="1" applyFont="1" applyFill="1" applyBorder="1" applyAlignment="1">
      <alignment vertical="center" wrapText="1"/>
    </xf>
    <xf numFmtId="4" fontId="22" fillId="5" borderId="3" xfId="0" applyNumberFormat="1" applyFont="1" applyFill="1" applyBorder="1" applyAlignment="1">
      <alignment vertical="center"/>
    </xf>
    <xf numFmtId="4" fontId="22" fillId="2" borderId="3" xfId="0" applyNumberFormat="1" applyFont="1" applyFill="1" applyBorder="1" applyAlignment="1">
      <alignment vertical="center"/>
    </xf>
    <xf numFmtId="4" fontId="22" fillId="8" borderId="3" xfId="0" applyNumberFormat="1" applyFont="1" applyFill="1" applyBorder="1" applyAlignment="1">
      <alignment vertical="center"/>
    </xf>
    <xf numFmtId="4" fontId="22" fillId="9" borderId="3" xfId="0" applyNumberFormat="1" applyFont="1" applyFill="1" applyBorder="1" applyAlignment="1">
      <alignment vertical="center"/>
    </xf>
    <xf numFmtId="4" fontId="22" fillId="6" borderId="3" xfId="0" applyNumberFormat="1" applyFont="1" applyFill="1" applyBorder="1" applyAlignment="1">
      <alignment vertical="center"/>
    </xf>
    <xf numFmtId="4" fontId="22" fillId="10" borderId="3" xfId="0" applyNumberFormat="1" applyFont="1" applyFill="1" applyBorder="1" applyAlignment="1">
      <alignment vertical="center"/>
    </xf>
    <xf numFmtId="4" fontId="22" fillId="12" borderId="3" xfId="0" applyNumberFormat="1" applyFont="1" applyFill="1" applyBorder="1" applyAlignment="1">
      <alignment vertical="center"/>
    </xf>
    <xf numFmtId="4" fontId="22" fillId="2" borderId="0" xfId="0" applyNumberFormat="1" applyFont="1" applyFill="1" applyAlignment="1">
      <alignment vertical="center"/>
    </xf>
    <xf numFmtId="0" fontId="22" fillId="2" borderId="0" xfId="0" applyFont="1" applyFill="1"/>
    <xf numFmtId="4" fontId="22" fillId="2" borderId="4" xfId="0" applyNumberFormat="1" applyFont="1" applyFill="1" applyBorder="1" applyAlignment="1">
      <alignment vertical="center"/>
    </xf>
    <xf numFmtId="4" fontId="22" fillId="14" borderId="3" xfId="0" applyNumberFormat="1" applyFont="1" applyFill="1" applyBorder="1" applyAlignment="1">
      <alignment vertical="center"/>
    </xf>
    <xf numFmtId="4" fontId="22" fillId="0" borderId="3" xfId="0" applyNumberFormat="1" applyFont="1" applyBorder="1" applyAlignment="1">
      <alignment vertical="center" wrapText="1"/>
    </xf>
    <xf numFmtId="4" fontId="0" fillId="5" borderId="3" xfId="0" applyNumberFormat="1" applyFill="1" applyBorder="1" applyAlignment="1">
      <alignment vertical="center"/>
    </xf>
    <xf numFmtId="4" fontId="0" fillId="0" borderId="3" xfId="0" applyNumberFormat="1" applyBorder="1" applyAlignment="1">
      <alignment vertical="center"/>
    </xf>
    <xf numFmtId="4" fontId="0" fillId="8" borderId="3" xfId="0" applyNumberFormat="1" applyFill="1" applyBorder="1" applyAlignment="1">
      <alignment vertical="center"/>
    </xf>
    <xf numFmtId="4" fontId="0" fillId="9" borderId="3" xfId="0" applyNumberFormat="1" applyFill="1" applyBorder="1" applyAlignment="1">
      <alignment vertical="center"/>
    </xf>
    <xf numFmtId="4" fontId="0" fillId="10" borderId="3" xfId="0" applyNumberFormat="1" applyFill="1" applyBorder="1" applyAlignment="1">
      <alignment vertical="center"/>
    </xf>
    <xf numFmtId="4" fontId="0" fillId="12" borderId="3" xfId="0" applyNumberFormat="1" applyFill="1" applyBorder="1" applyAlignment="1">
      <alignment vertical="center"/>
    </xf>
    <xf numFmtId="4" fontId="22" fillId="0" borderId="8" xfId="0" applyNumberFormat="1" applyFont="1" applyBorder="1" applyAlignment="1">
      <alignment vertical="center"/>
    </xf>
    <xf numFmtId="49" fontId="20" fillId="2" borderId="9" xfId="0" applyNumberFormat="1" applyFont="1" applyFill="1" applyBorder="1" applyAlignment="1">
      <alignment horizontal="center" vertical="center"/>
    </xf>
    <xf numFmtId="4" fontId="21" fillId="2" borderId="9" xfId="0" applyNumberFormat="1" applyFont="1" applyFill="1" applyBorder="1" applyAlignment="1">
      <alignment vertical="center" wrapText="1"/>
    </xf>
    <xf numFmtId="4" fontId="21" fillId="5" borderId="9" xfId="0" applyNumberFormat="1" applyFont="1" applyFill="1" applyBorder="1" applyAlignment="1">
      <alignment vertical="center"/>
    </xf>
    <xf numFmtId="4" fontId="21" fillId="8" borderId="9" xfId="0" applyNumberFormat="1" applyFont="1" applyFill="1" applyBorder="1" applyAlignment="1">
      <alignment vertical="center"/>
    </xf>
    <xf numFmtId="4" fontId="21" fillId="9" borderId="9" xfId="0" applyNumberFormat="1" applyFont="1" applyFill="1" applyBorder="1" applyAlignment="1">
      <alignment vertical="center"/>
    </xf>
    <xf numFmtId="4" fontId="21" fillId="10" borderId="9" xfId="0" applyNumberFormat="1" applyFont="1" applyFill="1" applyBorder="1" applyAlignment="1">
      <alignment vertical="center"/>
    </xf>
    <xf numFmtId="4" fontId="21" fillId="11" borderId="9" xfId="0" applyNumberFormat="1" applyFont="1" applyFill="1" applyBorder="1" applyAlignment="1">
      <alignment vertical="center"/>
    </xf>
    <xf numFmtId="4" fontId="21" fillId="12" borderId="9" xfId="0" applyNumberFormat="1" applyFont="1" applyFill="1" applyBorder="1" applyAlignment="1">
      <alignment vertical="center"/>
    </xf>
    <xf numFmtId="4" fontId="22" fillId="2" borderId="1" xfId="0" applyNumberFormat="1" applyFont="1" applyFill="1" applyBorder="1" applyAlignment="1">
      <alignment vertical="center"/>
    </xf>
    <xf numFmtId="0" fontId="0" fillId="2" borderId="0" xfId="0" applyFill="1"/>
    <xf numFmtId="4" fontId="22" fillId="0" borderId="3" xfId="0" applyNumberFormat="1" applyFont="1" applyBorder="1" applyAlignment="1">
      <alignment vertical="center"/>
    </xf>
    <xf numFmtId="4" fontId="26" fillId="5" borderId="3" xfId="0" applyNumberFormat="1" applyFont="1" applyFill="1" applyBorder="1" applyAlignment="1">
      <alignment vertical="center"/>
    </xf>
    <xf numFmtId="4" fontId="27" fillId="6" borderId="3" xfId="0" applyNumberFormat="1" applyFont="1" applyFill="1" applyBorder="1" applyAlignment="1">
      <alignment vertical="center"/>
    </xf>
    <xf numFmtId="4" fontId="27" fillId="8" borderId="3" xfId="0" applyNumberFormat="1" applyFont="1" applyFill="1" applyBorder="1" applyAlignment="1">
      <alignment vertical="center"/>
    </xf>
    <xf numFmtId="4" fontId="27" fillId="9" borderId="3" xfId="0" applyNumberFormat="1" applyFont="1" applyFill="1" applyBorder="1" applyAlignment="1">
      <alignment vertical="center"/>
    </xf>
    <xf numFmtId="4" fontId="27" fillId="10" borderId="3" xfId="0" applyNumberFormat="1" applyFont="1" applyFill="1" applyBorder="1" applyAlignment="1">
      <alignment vertical="center"/>
    </xf>
    <xf numFmtId="4" fontId="27" fillId="11" borderId="3" xfId="0" applyNumberFormat="1" applyFont="1" applyFill="1" applyBorder="1" applyAlignment="1">
      <alignment vertical="center"/>
    </xf>
    <xf numFmtId="4" fontId="27" fillId="12" borderId="3" xfId="0" applyNumberFormat="1" applyFont="1" applyFill="1" applyBorder="1" applyAlignment="1">
      <alignment vertical="center"/>
    </xf>
    <xf numFmtId="4" fontId="0" fillId="0" borderId="0" xfId="0" applyNumberFormat="1"/>
    <xf numFmtId="4" fontId="28" fillId="0" borderId="1" xfId="0" applyNumberFormat="1" applyFont="1" applyBorder="1" applyAlignment="1">
      <alignment vertical="center"/>
    </xf>
    <xf numFmtId="4" fontId="21" fillId="0" borderId="4" xfId="0" applyNumberFormat="1" applyFont="1" applyBorder="1" applyAlignment="1">
      <alignment vertical="center"/>
    </xf>
    <xf numFmtId="4" fontId="28" fillId="6" borderId="3" xfId="0" applyNumberFormat="1" applyFont="1" applyFill="1" applyBorder="1" applyAlignment="1">
      <alignment vertical="center"/>
    </xf>
    <xf numFmtId="4" fontId="28" fillId="8" borderId="3" xfId="0" applyNumberFormat="1" applyFont="1" applyFill="1" applyBorder="1" applyAlignment="1">
      <alignment vertical="center"/>
    </xf>
    <xf numFmtId="4" fontId="28" fillId="9" borderId="3" xfId="0" applyNumberFormat="1" applyFont="1" applyFill="1" applyBorder="1" applyAlignment="1">
      <alignment vertical="center"/>
    </xf>
    <xf numFmtId="4" fontId="28" fillId="10" borderId="3" xfId="0" applyNumberFormat="1" applyFont="1" applyFill="1" applyBorder="1" applyAlignment="1">
      <alignment vertical="center"/>
    </xf>
    <xf numFmtId="4" fontId="28" fillId="11" borderId="3" xfId="0" applyNumberFormat="1" applyFont="1" applyFill="1" applyBorder="1" applyAlignment="1">
      <alignment vertical="center"/>
    </xf>
    <xf numFmtId="4" fontId="28" fillId="12" borderId="3" xfId="0" applyNumberFormat="1" applyFont="1" applyFill="1" applyBorder="1" applyAlignment="1">
      <alignment vertical="center"/>
    </xf>
    <xf numFmtId="4" fontId="20" fillId="0" borderId="3" xfId="0" applyNumberFormat="1" applyFont="1" applyBorder="1" applyAlignment="1">
      <alignment vertical="center"/>
    </xf>
    <xf numFmtId="4" fontId="22" fillId="11" borderId="3" xfId="0" applyNumberFormat="1" applyFont="1" applyFill="1" applyBorder="1" applyAlignment="1">
      <alignment vertical="center"/>
    </xf>
    <xf numFmtId="4" fontId="6" fillId="0" borderId="0" xfId="0" applyNumberFormat="1" applyFont="1" applyAlignment="1">
      <alignment vertical="center"/>
    </xf>
    <xf numFmtId="4" fontId="29" fillId="0" borderId="0" xfId="0" applyNumberFormat="1" applyFont="1" applyAlignment="1">
      <alignment vertical="center"/>
    </xf>
    <xf numFmtId="49" fontId="18" fillId="0" borderId="7" xfId="0" applyNumberFormat="1" applyFont="1" applyBorder="1" applyAlignment="1">
      <alignment horizontal="left" vertical="center"/>
    </xf>
    <xf numFmtId="49" fontId="18" fillId="0" borderId="10" xfId="0" applyNumberFormat="1" applyFont="1" applyBorder="1" applyAlignment="1">
      <alignment horizontal="left" vertical="center"/>
    </xf>
    <xf numFmtId="49" fontId="20" fillId="0" borderId="0" xfId="0" applyNumberFormat="1" applyFont="1" applyAlignment="1">
      <alignment horizontal="center" vertical="center"/>
    </xf>
    <xf numFmtId="4" fontId="21" fillId="2" borderId="0" xfId="0" applyNumberFormat="1" applyFont="1" applyFill="1" applyAlignment="1">
      <alignment vertical="center"/>
    </xf>
    <xf numFmtId="4" fontId="24" fillId="2" borderId="0" xfId="0" applyNumberFormat="1" applyFont="1" applyFill="1" applyAlignment="1">
      <alignment vertical="center"/>
    </xf>
    <xf numFmtId="4" fontId="25" fillId="2" borderId="0" xfId="0" applyNumberFormat="1" applyFont="1" applyFill="1" applyAlignment="1">
      <alignment vertical="center"/>
    </xf>
    <xf numFmtId="0" fontId="22" fillId="0" borderId="0" xfId="0" applyFont="1"/>
    <xf numFmtId="4" fontId="17" fillId="2" borderId="0" xfId="0" applyNumberFormat="1" applyFont="1" applyFill="1" applyAlignment="1">
      <alignment vertical="center"/>
    </xf>
    <xf numFmtId="0" fontId="25" fillId="0" borderId="0" xfId="0" applyFont="1"/>
    <xf numFmtId="0" fontId="21" fillId="2" borderId="0" xfId="0" applyFont="1" applyFill="1"/>
    <xf numFmtId="49" fontId="18" fillId="2" borderId="0" xfId="0" applyNumberFormat="1" applyFont="1" applyFill="1" applyAlignment="1">
      <alignment horizontal="left" vertical="center"/>
    </xf>
    <xf numFmtId="4" fontId="30" fillId="0" borderId="0" xfId="0" applyNumberFormat="1" applyFont="1" applyAlignment="1">
      <alignment vertical="center"/>
    </xf>
    <xf numFmtId="49" fontId="25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" fontId="26" fillId="2" borderId="0" xfId="0" applyNumberFormat="1" applyFont="1" applyFill="1" applyAlignment="1">
      <alignment vertical="center"/>
    </xf>
    <xf numFmtId="4" fontId="27" fillId="2" borderId="0" xfId="0" applyNumberFormat="1" applyFont="1" applyFill="1" applyAlignment="1">
      <alignment vertical="center"/>
    </xf>
    <xf numFmtId="4" fontId="26" fillId="5" borderId="0" xfId="0" applyNumberFormat="1" applyFont="1" applyFill="1" applyAlignment="1">
      <alignment vertical="center"/>
    </xf>
    <xf numFmtId="4" fontId="27" fillId="6" borderId="0" xfId="0" applyNumberFormat="1" applyFont="1" applyFill="1" applyAlignment="1">
      <alignment vertical="center"/>
    </xf>
    <xf numFmtId="4" fontId="27" fillId="7" borderId="0" xfId="0" applyNumberFormat="1" applyFont="1" applyFill="1" applyAlignment="1">
      <alignment vertical="center"/>
    </xf>
    <xf numFmtId="4" fontId="27" fillId="8" borderId="0" xfId="0" applyNumberFormat="1" applyFont="1" applyFill="1" applyAlignment="1">
      <alignment vertical="center"/>
    </xf>
    <xf numFmtId="4" fontId="27" fillId="10" borderId="0" xfId="0" applyNumberFormat="1" applyFont="1" applyFill="1" applyAlignment="1">
      <alignment vertical="center"/>
    </xf>
    <xf numFmtId="4" fontId="27" fillId="11" borderId="0" xfId="0" applyNumberFormat="1" applyFont="1" applyFill="1" applyAlignment="1">
      <alignment vertical="center"/>
    </xf>
    <xf numFmtId="4" fontId="27" fillId="12" borderId="0" xfId="0" applyNumberFormat="1" applyFont="1" applyFill="1" applyAlignment="1">
      <alignment vertical="center"/>
    </xf>
    <xf numFmtId="4" fontId="26" fillId="13" borderId="0" xfId="0" applyNumberFormat="1" applyFont="1" applyFill="1" applyAlignment="1">
      <alignment vertical="center"/>
    </xf>
    <xf numFmtId="4" fontId="27" fillId="9" borderId="0" xfId="0" applyNumberFormat="1" applyFont="1" applyFill="1" applyAlignment="1">
      <alignment vertical="center"/>
    </xf>
    <xf numFmtId="0" fontId="5" fillId="0" borderId="0" xfId="0" applyFont="1" applyAlignment="1">
      <alignment vertical="center" wrapText="1"/>
    </xf>
    <xf numFmtId="0" fontId="1" fillId="0" borderId="3" xfId="0" applyFont="1" applyBorder="1"/>
    <xf numFmtId="4" fontId="0" fillId="0" borderId="3" xfId="0" applyNumberFormat="1" applyBorder="1"/>
    <xf numFmtId="0" fontId="0" fillId="0" borderId="3" xfId="0" applyBorder="1"/>
    <xf numFmtId="0" fontId="0" fillId="15" borderId="3" xfId="0" applyFill="1" applyBorder="1" applyAlignment="1">
      <alignment horizontal="left"/>
    </xf>
    <xf numFmtId="0" fontId="0" fillId="15" borderId="3" xfId="0" applyFill="1" applyBorder="1"/>
    <xf numFmtId="4" fontId="0" fillId="15" borderId="3" xfId="0" applyNumberFormat="1" applyFill="1" applyBorder="1"/>
    <xf numFmtId="0" fontId="0" fillId="16" borderId="3" xfId="0" applyFill="1" applyBorder="1" applyAlignment="1">
      <alignment horizontal="left"/>
    </xf>
    <xf numFmtId="0" fontId="0" fillId="16" borderId="3" xfId="0" applyFill="1" applyBorder="1"/>
    <xf numFmtId="4" fontId="0" fillId="16" borderId="3" xfId="0" applyNumberFormat="1" applyFill="1" applyBorder="1"/>
    <xf numFmtId="0" fontId="0" fillId="4" borderId="3" xfId="0" applyFill="1" applyBorder="1" applyAlignment="1">
      <alignment horizontal="left"/>
    </xf>
    <xf numFmtId="0" fontId="0" fillId="4" borderId="3" xfId="0" applyFill="1" applyBorder="1"/>
    <xf numFmtId="4" fontId="0" fillId="4" borderId="3" xfId="0" applyNumberFormat="1" applyFill="1" applyBorder="1"/>
    <xf numFmtId="0" fontId="0" fillId="0" borderId="3" xfId="0" applyBorder="1" applyAlignment="1">
      <alignment horizontal="left"/>
    </xf>
    <xf numFmtId="0" fontId="0" fillId="0" borderId="3" xfId="0" applyBorder="1" applyAlignment="1">
      <alignment wrapText="1"/>
    </xf>
    <xf numFmtId="0" fontId="0" fillId="2" borderId="3" xfId="0" applyFill="1" applyBorder="1" applyAlignment="1">
      <alignment horizontal="left"/>
    </xf>
    <xf numFmtId="0" fontId="0" fillId="2" borderId="3" xfId="0" applyFill="1" applyBorder="1"/>
    <xf numFmtId="4" fontId="0" fillId="2" borderId="3" xfId="0" applyNumberFormat="1" applyFill="1" applyBorder="1"/>
    <xf numFmtId="0" fontId="0" fillId="7" borderId="3" xfId="0" applyFill="1" applyBorder="1" applyAlignment="1">
      <alignment horizontal="left"/>
    </xf>
    <xf numFmtId="0" fontId="0" fillId="7" borderId="3" xfId="0" applyFill="1" applyBorder="1"/>
    <xf numFmtId="4" fontId="0" fillId="7" borderId="3" xfId="0" applyNumberFormat="1" applyFill="1" applyBorder="1"/>
    <xf numFmtId="0" fontId="31" fillId="16" borderId="3" xfId="0" applyFont="1" applyFill="1" applyBorder="1" applyAlignment="1">
      <alignment horizontal="left"/>
    </xf>
    <xf numFmtId="0" fontId="31" fillId="16" borderId="3" xfId="0" applyFont="1" applyFill="1" applyBorder="1"/>
    <xf numFmtId="4" fontId="31" fillId="16" borderId="3" xfId="0" applyNumberFormat="1" applyFont="1" applyFill="1" applyBorder="1"/>
    <xf numFmtId="0" fontId="6" fillId="4" borderId="4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left"/>
    </xf>
    <xf numFmtId="0" fontId="32" fillId="4" borderId="3" xfId="0" applyFont="1" applyFill="1" applyBorder="1" applyAlignment="1">
      <alignment wrapText="1"/>
    </xf>
    <xf numFmtId="2" fontId="6" fillId="0" borderId="3" xfId="0" applyNumberFormat="1" applyFont="1" applyBorder="1" applyAlignment="1">
      <alignment horizontal="right"/>
    </xf>
    <xf numFmtId="2" fontId="6" fillId="3" borderId="3" xfId="0" applyNumberFormat="1" applyFont="1" applyFill="1" applyBorder="1" applyAlignment="1">
      <alignment horizontal="right"/>
    </xf>
    <xf numFmtId="2" fontId="9" fillId="3" borderId="1" xfId="0" quotePrefix="1" applyNumberFormat="1" applyFont="1" applyFill="1" applyBorder="1" applyAlignment="1">
      <alignment horizontal="right"/>
    </xf>
    <xf numFmtId="0" fontId="7" fillId="2" borderId="3" xfId="0" quotePrefix="1" applyFont="1" applyFill="1" applyBorder="1" applyAlignment="1">
      <alignment horizontal="left" vertical="center" wrapText="1"/>
    </xf>
    <xf numFmtId="0" fontId="0" fillId="4" borderId="3" xfId="0" applyFill="1" applyBorder="1" applyAlignment="1">
      <alignment wrapText="1"/>
    </xf>
    <xf numFmtId="0" fontId="0" fillId="2" borderId="3" xfId="0" applyFill="1" applyBorder="1" applyAlignment="1">
      <alignment wrapText="1"/>
    </xf>
    <xf numFmtId="0" fontId="33" fillId="0" borderId="3" xfId="0" applyFont="1" applyBorder="1"/>
    <xf numFmtId="0" fontId="9" fillId="2" borderId="3" xfId="0" quotePrefix="1" applyFont="1" applyFill="1" applyBorder="1" applyAlignment="1">
      <alignment horizontal="left" vertical="center"/>
    </xf>
    <xf numFmtId="2" fontId="3" fillId="2" borderId="4" xfId="0" applyNumberFormat="1" applyFont="1" applyFill="1" applyBorder="1" applyAlignment="1">
      <alignment horizontal="right"/>
    </xf>
    <xf numFmtId="2" fontId="3" fillId="2" borderId="3" xfId="0" applyNumberFormat="1" applyFont="1" applyFill="1" applyBorder="1" applyAlignment="1">
      <alignment horizontal="right"/>
    </xf>
    <xf numFmtId="2" fontId="9" fillId="4" borderId="1" xfId="0" quotePrefix="1" applyNumberFormat="1" applyFont="1" applyFill="1" applyBorder="1" applyAlignment="1">
      <alignment horizontal="right"/>
    </xf>
    <xf numFmtId="2" fontId="6" fillId="0" borderId="3" xfId="0" applyNumberFormat="1" applyFont="1" applyBorder="1" applyAlignment="1">
      <alignment horizontal="right" wrapText="1"/>
    </xf>
    <xf numFmtId="2" fontId="3" fillId="2" borderId="3" xfId="0" applyNumberFormat="1" applyFont="1" applyFill="1" applyBorder="1" applyAlignment="1">
      <alignment horizontal="right" wrapText="1"/>
    </xf>
    <xf numFmtId="4" fontId="34" fillId="0" borderId="3" xfId="0" applyNumberFormat="1" applyFont="1" applyBorder="1" applyAlignment="1">
      <alignment wrapText="1"/>
    </xf>
    <xf numFmtId="2" fontId="0" fillId="0" borderId="3" xfId="0" applyNumberFormat="1" applyBorder="1"/>
    <xf numFmtId="2" fontId="1" fillId="0" borderId="3" xfId="0" applyNumberFormat="1" applyFont="1" applyBorder="1"/>
    <xf numFmtId="2" fontId="6" fillId="2" borderId="3" xfId="0" applyNumberFormat="1" applyFont="1" applyFill="1" applyBorder="1" applyAlignment="1">
      <alignment horizontal="right"/>
    </xf>
    <xf numFmtId="2" fontId="6" fillId="0" borderId="3" xfId="0" applyNumberFormat="1" applyFont="1" applyBorder="1" applyAlignment="1">
      <alignment horizontal="center" vertical="center" wrapText="1"/>
    </xf>
    <xf numFmtId="2" fontId="6" fillId="0" borderId="3" xfId="0" applyNumberFormat="1" applyFont="1" applyBorder="1" applyAlignment="1">
      <alignment horizontal="right" vertical="center" wrapText="1"/>
    </xf>
    <xf numFmtId="2" fontId="6" fillId="2" borderId="4" xfId="0" applyNumberFormat="1" applyFont="1" applyFill="1" applyBorder="1" applyAlignment="1">
      <alignment horizontal="right"/>
    </xf>
    <xf numFmtId="2" fontId="6" fillId="0" borderId="4" xfId="0" applyNumberFormat="1" applyFont="1" applyBorder="1" applyAlignment="1">
      <alignment horizontal="center" vertical="center" wrapText="1"/>
    </xf>
    <xf numFmtId="0" fontId="22" fillId="0" borderId="0" xfId="0" applyFont="1" applyAlignment="1">
      <alignment wrapText="1"/>
    </xf>
    <xf numFmtId="0" fontId="7" fillId="3" borderId="2" xfId="0" applyFont="1" applyFill="1" applyBorder="1" applyAlignment="1">
      <alignment vertical="center" wrapText="1"/>
    </xf>
    <xf numFmtId="0" fontId="9" fillId="3" borderId="1" xfId="0" quotePrefix="1" applyFont="1" applyFill="1" applyBorder="1" applyAlignment="1">
      <alignment horizontal="left" vertical="center"/>
    </xf>
    <xf numFmtId="2" fontId="6" fillId="3" borderId="3" xfId="0" applyNumberFormat="1" applyFont="1" applyFill="1" applyBorder="1" applyAlignment="1">
      <alignment horizontal="right" wrapText="1"/>
    </xf>
    <xf numFmtId="0" fontId="0" fillId="17" borderId="3" xfId="0" applyFill="1" applyBorder="1" applyAlignment="1">
      <alignment horizontal="left"/>
    </xf>
    <xf numFmtId="0" fontId="0" fillId="17" borderId="3" xfId="0" applyFill="1" applyBorder="1"/>
    <xf numFmtId="4" fontId="0" fillId="17" borderId="3" xfId="0" applyNumberFormat="1" applyFill="1" applyBorder="1"/>
    <xf numFmtId="4" fontId="35" fillId="4" borderId="3" xfId="0" applyNumberFormat="1" applyFont="1" applyFill="1" applyBorder="1"/>
    <xf numFmtId="0" fontId="3" fillId="2" borderId="4" xfId="0" applyFont="1" applyFill="1" applyBorder="1" applyAlignment="1">
      <alignment horizontal="right"/>
    </xf>
    <xf numFmtId="0" fontId="3" fillId="2" borderId="3" xfId="0" applyFont="1" applyFill="1" applyBorder="1" applyAlignment="1">
      <alignment horizontal="right"/>
    </xf>
    <xf numFmtId="4" fontId="18" fillId="5" borderId="3" xfId="0" applyNumberFormat="1" applyFont="1" applyFill="1" applyBorder="1" applyAlignment="1">
      <alignment horizontal="center" vertical="top" wrapText="1"/>
    </xf>
    <xf numFmtId="4" fontId="17" fillId="6" borderId="3" xfId="0" applyNumberFormat="1" applyFont="1" applyFill="1" applyBorder="1" applyAlignment="1">
      <alignment horizontal="center" vertical="top" wrapText="1"/>
    </xf>
    <xf numFmtId="4" fontId="17" fillId="8" borderId="3" xfId="0" applyNumberFormat="1" applyFont="1" applyFill="1" applyBorder="1" applyAlignment="1">
      <alignment horizontal="center" vertical="top" wrapText="1"/>
    </xf>
    <xf numFmtId="4" fontId="17" fillId="9" borderId="3" xfId="0" applyNumberFormat="1" applyFont="1" applyFill="1" applyBorder="1" applyAlignment="1">
      <alignment horizontal="center" vertical="top" wrapText="1"/>
    </xf>
    <xf numFmtId="4" fontId="19" fillId="10" borderId="3" xfId="0" applyNumberFormat="1" applyFont="1" applyFill="1" applyBorder="1" applyAlignment="1">
      <alignment horizontal="center" vertical="top" wrapText="1"/>
    </xf>
    <xf numFmtId="4" fontId="17" fillId="11" borderId="3" xfId="0" applyNumberFormat="1" applyFont="1" applyFill="1" applyBorder="1" applyAlignment="1">
      <alignment horizontal="center" vertical="top" wrapText="1"/>
    </xf>
    <xf numFmtId="4" fontId="17" fillId="12" borderId="3" xfId="0" applyNumberFormat="1" applyFont="1" applyFill="1" applyBorder="1" applyAlignment="1">
      <alignment horizontal="center" vertical="top" wrapText="1"/>
    </xf>
    <xf numFmtId="4" fontId="18" fillId="8" borderId="3" xfId="0" applyNumberFormat="1" applyFont="1" applyFill="1" applyBorder="1" applyAlignment="1">
      <alignment horizontal="center" vertical="center" wrapText="1"/>
    </xf>
    <xf numFmtId="4" fontId="18" fillId="13" borderId="3" xfId="0" applyNumberFormat="1" applyFont="1" applyFill="1" applyBorder="1" applyAlignment="1">
      <alignment horizontal="center" vertical="center" wrapText="1"/>
    </xf>
    <xf numFmtId="4" fontId="36" fillId="5" borderId="3" xfId="0" applyNumberFormat="1" applyFont="1" applyFill="1" applyBorder="1" applyAlignment="1">
      <alignment vertical="center" wrapText="1"/>
    </xf>
    <xf numFmtId="4" fontId="38" fillId="8" borderId="3" xfId="0" applyNumberFormat="1" applyFont="1" applyFill="1" applyBorder="1" applyAlignment="1">
      <alignment vertical="center" wrapText="1"/>
    </xf>
    <xf numFmtId="4" fontId="38" fillId="9" borderId="3" xfId="0" applyNumberFormat="1" applyFont="1" applyFill="1" applyBorder="1" applyAlignment="1">
      <alignment vertical="center" wrapText="1"/>
    </xf>
    <xf numFmtId="4" fontId="38" fillId="10" borderId="3" xfId="0" applyNumberFormat="1" applyFont="1" applyFill="1" applyBorder="1" applyAlignment="1">
      <alignment vertical="center" wrapText="1"/>
    </xf>
    <xf numFmtId="4" fontId="37" fillId="12" borderId="3" xfId="0" applyNumberFormat="1" applyFont="1" applyFill="1" applyBorder="1" applyAlignment="1">
      <alignment vertical="center" wrapText="1"/>
    </xf>
    <xf numFmtId="4" fontId="37" fillId="8" borderId="3" xfId="0" applyNumberFormat="1" applyFont="1" applyFill="1" applyBorder="1" applyAlignment="1">
      <alignment vertical="center" wrapText="1"/>
    </xf>
    <xf numFmtId="4" fontId="26" fillId="13" borderId="3" xfId="0" applyNumberFormat="1" applyFont="1" applyFill="1" applyBorder="1" applyAlignment="1">
      <alignment vertical="center"/>
    </xf>
    <xf numFmtId="4" fontId="22" fillId="6" borderId="0" xfId="0" applyNumberFormat="1" applyFont="1" applyFill="1" applyAlignment="1">
      <alignment vertical="center"/>
    </xf>
    <xf numFmtId="4" fontId="18" fillId="18" borderId="3" xfId="0" applyNumberFormat="1" applyFont="1" applyFill="1" applyBorder="1" applyAlignment="1">
      <alignment vertical="center"/>
    </xf>
    <xf numFmtId="4" fontId="17" fillId="18" borderId="3" xfId="0" applyNumberFormat="1" applyFont="1" applyFill="1" applyBorder="1" applyAlignment="1">
      <alignment horizontal="center" vertical="top" wrapText="1"/>
    </xf>
    <xf numFmtId="0" fontId="12" fillId="6" borderId="3" xfId="0" applyFont="1" applyFill="1" applyBorder="1" applyAlignment="1">
      <alignment horizontal="left" vertical="center" wrapText="1"/>
    </xf>
    <xf numFmtId="4" fontId="22" fillId="5" borderId="6" xfId="0" applyNumberFormat="1" applyFont="1" applyFill="1" applyBorder="1" applyAlignment="1">
      <alignment vertical="center"/>
    </xf>
    <xf numFmtId="4" fontId="0" fillId="5" borderId="6" xfId="0" applyNumberFormat="1" applyFill="1" applyBorder="1" applyAlignment="1">
      <alignment vertical="center"/>
    </xf>
    <xf numFmtId="4" fontId="45" fillId="6" borderId="3" xfId="0" applyNumberFormat="1" applyFont="1" applyFill="1" applyBorder="1" applyAlignment="1">
      <alignment vertical="center" wrapText="1"/>
    </xf>
    <xf numFmtId="4" fontId="44" fillId="6" borderId="3" xfId="0" applyNumberFormat="1" applyFont="1" applyFill="1" applyBorder="1" applyAlignment="1">
      <alignment vertical="center"/>
    </xf>
    <xf numFmtId="4" fontId="40" fillId="6" borderId="3" xfId="0" applyNumberFormat="1" applyFont="1" applyFill="1" applyBorder="1" applyAlignment="1">
      <alignment vertical="center"/>
    </xf>
    <xf numFmtId="4" fontId="41" fillId="6" borderId="3" xfId="0" applyNumberFormat="1" applyFont="1" applyFill="1" applyBorder="1" applyAlignment="1">
      <alignment vertical="center"/>
    </xf>
    <xf numFmtId="4" fontId="41" fillId="6" borderId="0" xfId="0" applyNumberFormat="1" applyFont="1" applyFill="1" applyAlignment="1">
      <alignment vertical="center"/>
    </xf>
    <xf numFmtId="4" fontId="42" fillId="6" borderId="0" xfId="0" applyNumberFormat="1" applyFont="1" applyFill="1" applyAlignment="1">
      <alignment vertical="center"/>
    </xf>
    <xf numFmtId="4" fontId="44" fillId="6" borderId="6" xfId="0" applyNumberFormat="1" applyFont="1" applyFill="1" applyBorder="1" applyAlignment="1">
      <alignment vertical="center"/>
    </xf>
    <xf numFmtId="4" fontId="43" fillId="6" borderId="3" xfId="0" applyNumberFormat="1" applyFont="1" applyFill="1" applyBorder="1" applyAlignment="1">
      <alignment vertical="center"/>
    </xf>
    <xf numFmtId="4" fontId="44" fillId="6" borderId="9" xfId="0" applyNumberFormat="1" applyFont="1" applyFill="1" applyBorder="1" applyAlignment="1">
      <alignment vertical="center"/>
    </xf>
    <xf numFmtId="4" fontId="39" fillId="6" borderId="3" xfId="0" applyNumberFormat="1" applyFont="1" applyFill="1" applyBorder="1" applyAlignment="1">
      <alignment vertical="center"/>
    </xf>
    <xf numFmtId="4" fontId="38" fillId="18" borderId="3" xfId="0" applyNumberFormat="1" applyFont="1" applyFill="1" applyBorder="1" applyAlignment="1">
      <alignment vertical="center" wrapText="1"/>
    </xf>
    <xf numFmtId="4" fontId="21" fillId="18" borderId="3" xfId="0" applyNumberFormat="1" applyFont="1" applyFill="1" applyBorder="1" applyAlignment="1">
      <alignment vertical="center"/>
    </xf>
    <xf numFmtId="4" fontId="18" fillId="18" borderId="0" xfId="0" applyNumberFormat="1" applyFont="1" applyFill="1" applyAlignment="1">
      <alignment vertical="center"/>
    </xf>
    <xf numFmtId="4" fontId="25" fillId="18" borderId="0" xfId="0" applyNumberFormat="1" applyFont="1" applyFill="1" applyAlignment="1">
      <alignment vertical="center"/>
    </xf>
    <xf numFmtId="4" fontId="21" fillId="18" borderId="6" xfId="0" applyNumberFormat="1" applyFont="1" applyFill="1" applyBorder="1" applyAlignment="1">
      <alignment vertical="center"/>
    </xf>
    <xf numFmtId="4" fontId="22" fillId="18" borderId="3" xfId="0" applyNumberFormat="1" applyFont="1" applyFill="1" applyBorder="1" applyAlignment="1">
      <alignment vertical="center"/>
    </xf>
    <xf numFmtId="4" fontId="0" fillId="18" borderId="3" xfId="0" applyNumberFormat="1" applyFill="1" applyBorder="1" applyAlignment="1">
      <alignment vertical="center"/>
    </xf>
    <xf numFmtId="4" fontId="21" fillId="18" borderId="9" xfId="0" applyNumberFormat="1" applyFont="1" applyFill="1" applyBorder="1" applyAlignment="1">
      <alignment vertical="center"/>
    </xf>
    <xf numFmtId="4" fontId="27" fillId="18" borderId="3" xfId="0" applyNumberFormat="1" applyFont="1" applyFill="1" applyBorder="1" applyAlignment="1">
      <alignment vertical="center"/>
    </xf>
    <xf numFmtId="4" fontId="28" fillId="18" borderId="3" xfId="0" applyNumberFormat="1" applyFont="1" applyFill="1" applyBorder="1" applyAlignment="1">
      <alignment vertical="center"/>
    </xf>
    <xf numFmtId="4" fontId="37" fillId="6" borderId="3" xfId="0" applyNumberFormat="1" applyFont="1" applyFill="1" applyBorder="1" applyAlignment="1">
      <alignment vertical="center" wrapText="1"/>
    </xf>
    <xf numFmtId="4" fontId="0" fillId="6" borderId="3" xfId="0" applyNumberFormat="1" applyFill="1" applyBorder="1" applyAlignment="1">
      <alignment vertical="center"/>
    </xf>
    <xf numFmtId="4" fontId="21" fillId="6" borderId="9" xfId="0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4" fontId="37" fillId="7" borderId="3" xfId="0" applyNumberFormat="1" applyFont="1" applyFill="1" applyBorder="1" applyAlignment="1">
      <alignment vertical="center" wrapText="1"/>
    </xf>
    <xf numFmtId="4" fontId="17" fillId="7" borderId="3" xfId="0" applyNumberFormat="1" applyFont="1" applyFill="1" applyBorder="1" applyAlignment="1">
      <alignment horizontal="center" vertical="top" wrapText="1"/>
    </xf>
    <xf numFmtId="4" fontId="21" fillId="7" borderId="3" xfId="0" applyNumberFormat="1" applyFont="1" applyFill="1" applyBorder="1" applyAlignment="1">
      <alignment vertical="center"/>
    </xf>
    <xf numFmtId="4" fontId="18" fillId="7" borderId="3" xfId="0" applyNumberFormat="1" applyFont="1" applyFill="1" applyBorder="1" applyAlignment="1">
      <alignment vertical="center"/>
    </xf>
    <xf numFmtId="4" fontId="18" fillId="7" borderId="0" xfId="0" applyNumberFormat="1" applyFont="1" applyFill="1" applyAlignment="1">
      <alignment vertical="center"/>
    </xf>
    <xf numFmtId="4" fontId="25" fillId="7" borderId="0" xfId="0" applyNumberFormat="1" applyFont="1" applyFill="1" applyAlignment="1">
      <alignment vertical="center"/>
    </xf>
    <xf numFmtId="4" fontId="21" fillId="7" borderId="6" xfId="0" applyNumberFormat="1" applyFont="1" applyFill="1" applyBorder="1" applyAlignment="1">
      <alignment vertical="center"/>
    </xf>
    <xf numFmtId="4" fontId="22" fillId="7" borderId="3" xfId="0" applyNumberFormat="1" applyFont="1" applyFill="1" applyBorder="1" applyAlignment="1">
      <alignment vertical="center"/>
    </xf>
    <xf numFmtId="4" fontId="0" fillId="7" borderId="3" xfId="0" applyNumberFormat="1" applyFill="1" applyBorder="1" applyAlignment="1">
      <alignment vertical="center"/>
    </xf>
    <xf numFmtId="4" fontId="21" fillId="7" borderId="9" xfId="0" applyNumberFormat="1" applyFont="1" applyFill="1" applyBorder="1" applyAlignment="1">
      <alignment vertical="center"/>
    </xf>
    <xf numFmtId="4" fontId="27" fillId="7" borderId="3" xfId="0" applyNumberFormat="1" applyFont="1" applyFill="1" applyBorder="1" applyAlignment="1">
      <alignment vertical="center"/>
    </xf>
    <xf numFmtId="4" fontId="28" fillId="7" borderId="3" xfId="0" applyNumberFormat="1" applyFont="1" applyFill="1" applyBorder="1" applyAlignment="1">
      <alignment vertical="center"/>
    </xf>
    <xf numFmtId="0" fontId="0" fillId="19" borderId="3" xfId="0" applyFill="1" applyBorder="1" applyAlignment="1">
      <alignment horizontal="left"/>
    </xf>
    <xf numFmtId="0" fontId="0" fillId="19" borderId="3" xfId="0" applyFill="1" applyBorder="1"/>
    <xf numFmtId="4" fontId="0" fillId="19" borderId="3" xfId="0" applyNumberFormat="1" applyFill="1" applyBorder="1"/>
    <xf numFmtId="0" fontId="9" fillId="3" borderId="1" xfId="0" quotePrefix="1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wrapText="1"/>
    </xf>
    <xf numFmtId="0" fontId="9" fillId="4" borderId="1" xfId="0" applyFont="1" applyFill="1" applyBorder="1" applyAlignment="1">
      <alignment horizontal="left" vertical="center" wrapText="1"/>
    </xf>
    <xf numFmtId="0" fontId="9" fillId="4" borderId="2" xfId="0" applyFont="1" applyFill="1" applyBorder="1" applyAlignment="1">
      <alignment horizontal="left" vertical="center" wrapText="1"/>
    </xf>
    <xf numFmtId="0" fontId="9" fillId="4" borderId="4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9" fillId="3" borderId="4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9" fillId="0" borderId="1" xfId="0" quotePrefix="1" applyFont="1" applyBorder="1" applyAlignment="1">
      <alignment horizontal="left" vertical="center"/>
    </xf>
    <xf numFmtId="0" fontId="7" fillId="0" borderId="2" xfId="0" applyFont="1" applyBorder="1" applyAlignment="1">
      <alignment vertical="center"/>
    </xf>
    <xf numFmtId="0" fontId="10" fillId="0" borderId="0" xfId="0" applyFont="1" applyAlignment="1">
      <alignment vertical="center" wrapText="1"/>
    </xf>
    <xf numFmtId="0" fontId="7" fillId="3" borderId="2" xfId="0" applyFont="1" applyFill="1" applyBorder="1" applyAlignment="1">
      <alignment vertical="center"/>
    </xf>
    <xf numFmtId="0" fontId="9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vertical="center" wrapText="1"/>
    </xf>
    <xf numFmtId="0" fontId="9" fillId="0" borderId="1" xfId="0" quotePrefix="1" applyFont="1" applyBorder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49" fontId="17" fillId="0" borderId="3" xfId="0" applyNumberFormat="1" applyFont="1" applyBorder="1" applyAlignment="1">
      <alignment horizontal="center" vertical="center" wrapText="1"/>
    </xf>
    <xf numFmtId="49" fontId="17" fillId="0" borderId="3" xfId="0" applyNumberFormat="1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left" vertical="center"/>
    </xf>
    <xf numFmtId="49" fontId="18" fillId="0" borderId="4" xfId="0" applyNumberFormat="1" applyFont="1" applyBorder="1" applyAlignment="1">
      <alignment horizontal="left"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6"/>
  <sheetViews>
    <sheetView topLeftCell="A28" workbookViewId="0">
      <selection activeCell="E49" sqref="E49"/>
    </sheetView>
  </sheetViews>
  <sheetFormatPr defaultRowHeight="15" x14ac:dyDescent="0.25"/>
  <cols>
    <col min="2" max="2" width="22" customWidth="1"/>
    <col min="5" max="10" width="25.28515625" customWidth="1"/>
  </cols>
  <sheetData>
    <row r="1" spans="1:10" ht="42" customHeight="1" x14ac:dyDescent="0.25">
      <c r="A1" s="321" t="s">
        <v>437</v>
      </c>
      <c r="B1" s="321"/>
      <c r="C1" s="321"/>
      <c r="D1" s="321"/>
      <c r="E1" s="321"/>
      <c r="F1" s="321"/>
      <c r="G1" s="321"/>
      <c r="H1" s="321"/>
      <c r="I1" s="321"/>
      <c r="J1" s="321"/>
    </row>
    <row r="2" spans="1:10" ht="18" x14ac:dyDescent="0.25">
      <c r="A2" s="4"/>
      <c r="B2" s="4"/>
      <c r="C2" s="4"/>
      <c r="D2" s="4"/>
      <c r="E2" s="4"/>
      <c r="F2" s="4"/>
      <c r="G2" s="4"/>
      <c r="H2" s="4"/>
      <c r="I2" s="4"/>
      <c r="J2" s="4"/>
    </row>
    <row r="3" spans="1:10" ht="15.75" x14ac:dyDescent="0.25">
      <c r="A3" s="321" t="s">
        <v>24</v>
      </c>
      <c r="B3" s="321"/>
      <c r="C3" s="321"/>
      <c r="D3" s="321"/>
      <c r="E3" s="321"/>
      <c r="F3" s="321"/>
      <c r="G3" s="321"/>
      <c r="H3" s="321"/>
      <c r="I3" s="334"/>
      <c r="J3" s="334"/>
    </row>
    <row r="4" spans="1:10" ht="18" x14ac:dyDescent="0.25">
      <c r="A4" s="4"/>
      <c r="B4" s="4"/>
      <c r="C4" s="4"/>
      <c r="D4" s="4"/>
      <c r="E4" s="4"/>
      <c r="F4" s="4"/>
      <c r="G4" s="4"/>
      <c r="H4" s="4"/>
      <c r="I4" s="5"/>
      <c r="J4" s="5"/>
    </row>
    <row r="5" spans="1:10" ht="15.75" x14ac:dyDescent="0.25">
      <c r="A5" s="321" t="s">
        <v>30</v>
      </c>
      <c r="B5" s="322"/>
      <c r="C5" s="322"/>
      <c r="D5" s="322"/>
      <c r="E5" s="322"/>
      <c r="F5" s="322"/>
      <c r="G5" s="322"/>
      <c r="H5" s="322"/>
      <c r="I5" s="322"/>
      <c r="J5" s="322"/>
    </row>
    <row r="6" spans="1:10" ht="18" x14ac:dyDescent="0.25">
      <c r="A6" s="1"/>
      <c r="B6" s="2"/>
      <c r="C6" s="2"/>
      <c r="D6" s="2"/>
      <c r="E6" s="6"/>
      <c r="F6" s="7"/>
      <c r="G6" s="7"/>
      <c r="H6" s="7"/>
      <c r="I6" s="7"/>
      <c r="J6" s="33" t="s">
        <v>37</v>
      </c>
    </row>
    <row r="7" spans="1:10" ht="25.5" x14ac:dyDescent="0.25">
      <c r="A7" s="26"/>
      <c r="B7" s="27"/>
      <c r="C7" s="27"/>
      <c r="D7" s="28"/>
      <c r="E7" s="29"/>
      <c r="F7" s="3" t="s">
        <v>438</v>
      </c>
      <c r="G7" s="3" t="s">
        <v>439</v>
      </c>
      <c r="H7" s="3" t="s">
        <v>440</v>
      </c>
      <c r="I7" s="3" t="s">
        <v>421</v>
      </c>
      <c r="J7" s="3" t="s">
        <v>441</v>
      </c>
    </row>
    <row r="8" spans="1:10" x14ac:dyDescent="0.25">
      <c r="A8" s="326" t="s">
        <v>0</v>
      </c>
      <c r="B8" s="320"/>
      <c r="C8" s="320"/>
      <c r="D8" s="320"/>
      <c r="E8" s="335"/>
      <c r="F8" s="228">
        <f>F9+F10</f>
        <v>2817536.83</v>
      </c>
      <c r="G8" s="228">
        <f>G9+G10</f>
        <v>3070971.11</v>
      </c>
      <c r="H8" s="228">
        <f>H9+H10</f>
        <v>3218617</v>
      </c>
      <c r="I8" s="228">
        <f>I9+I10</f>
        <v>3218617</v>
      </c>
      <c r="J8" s="228">
        <f>J9+J10</f>
        <v>3218617</v>
      </c>
    </row>
    <row r="9" spans="1:10" x14ac:dyDescent="0.25">
      <c r="A9" s="336" t="s">
        <v>38</v>
      </c>
      <c r="B9" s="337"/>
      <c r="C9" s="337"/>
      <c r="D9" s="337"/>
      <c r="E9" s="333"/>
      <c r="F9" s="227">
        <v>2817536.83</v>
      </c>
      <c r="G9" s="227">
        <v>3070888.67</v>
      </c>
      <c r="H9" s="227">
        <v>3218617</v>
      </c>
      <c r="I9" s="227">
        <f>H9</f>
        <v>3218617</v>
      </c>
      <c r="J9" s="227">
        <f>I9</f>
        <v>3218617</v>
      </c>
    </row>
    <row r="10" spans="1:10" x14ac:dyDescent="0.25">
      <c r="A10" s="332" t="s">
        <v>39</v>
      </c>
      <c r="B10" s="333"/>
      <c r="C10" s="333"/>
      <c r="D10" s="333"/>
      <c r="E10" s="333"/>
      <c r="F10" s="31"/>
      <c r="G10" s="227">
        <v>82.44</v>
      </c>
      <c r="H10" s="227">
        <v>0</v>
      </c>
      <c r="I10" s="227">
        <f>H10</f>
        <v>0</v>
      </c>
      <c r="J10" s="227">
        <f>I10</f>
        <v>0</v>
      </c>
    </row>
    <row r="11" spans="1:10" x14ac:dyDescent="0.25">
      <c r="A11" s="34" t="s">
        <v>1</v>
      </c>
      <c r="B11" s="42"/>
      <c r="C11" s="42"/>
      <c r="D11" s="42"/>
      <c r="E11" s="42"/>
      <c r="F11" s="228">
        <f>F12+F13</f>
        <v>2799587.52</v>
      </c>
      <c r="G11" s="228">
        <f t="shared" ref="G11:J11" si="0">G12+G13</f>
        <v>3143077.03</v>
      </c>
      <c r="H11" s="228">
        <f t="shared" si="0"/>
        <v>3218617</v>
      </c>
      <c r="I11" s="228">
        <f t="shared" si="0"/>
        <v>3218617</v>
      </c>
      <c r="J11" s="228">
        <f t="shared" si="0"/>
        <v>3218617</v>
      </c>
    </row>
    <row r="12" spans="1:10" x14ac:dyDescent="0.25">
      <c r="A12" s="338" t="s">
        <v>40</v>
      </c>
      <c r="B12" s="337"/>
      <c r="C12" s="337"/>
      <c r="D12" s="337"/>
      <c r="E12" s="337"/>
      <c r="F12" s="227">
        <v>2783359.09</v>
      </c>
      <c r="G12" s="227">
        <v>3125277.03</v>
      </c>
      <c r="H12" s="227">
        <v>3200617</v>
      </c>
      <c r="I12" s="227">
        <f>H12</f>
        <v>3200617</v>
      </c>
      <c r="J12" s="238">
        <f>I12</f>
        <v>3200617</v>
      </c>
    </row>
    <row r="13" spans="1:10" x14ac:dyDescent="0.25">
      <c r="A13" s="332" t="s">
        <v>41</v>
      </c>
      <c r="B13" s="333"/>
      <c r="C13" s="333"/>
      <c r="D13" s="333"/>
      <c r="E13" s="333"/>
      <c r="F13" s="227">
        <v>16228.43</v>
      </c>
      <c r="G13" s="227">
        <v>17800</v>
      </c>
      <c r="H13" s="227">
        <v>18000</v>
      </c>
      <c r="I13" s="227">
        <f>H13</f>
        <v>18000</v>
      </c>
      <c r="J13" s="238">
        <f>I13</f>
        <v>18000</v>
      </c>
    </row>
    <row r="14" spans="1:10" x14ac:dyDescent="0.25">
      <c r="A14" s="319" t="s">
        <v>61</v>
      </c>
      <c r="B14" s="320"/>
      <c r="C14" s="320"/>
      <c r="D14" s="320"/>
      <c r="E14" s="320"/>
      <c r="F14" s="251">
        <f>F9-F12-F13</f>
        <v>17949.310000000223</v>
      </c>
      <c r="G14" s="228">
        <f>G8-G11</f>
        <v>-72105.919999999925</v>
      </c>
      <c r="H14" s="228">
        <f>H8-H11</f>
        <v>0</v>
      </c>
      <c r="I14" s="228">
        <f>I8-I11</f>
        <v>0</v>
      </c>
      <c r="J14" s="228">
        <f>J8-J11</f>
        <v>0</v>
      </c>
    </row>
    <row r="15" spans="1:10" ht="18" x14ac:dyDescent="0.25">
      <c r="A15" s="4"/>
      <c r="B15" s="22"/>
      <c r="C15" s="22"/>
      <c r="D15" s="22"/>
      <c r="E15" s="22"/>
      <c r="F15" s="22"/>
      <c r="G15" s="22"/>
      <c r="H15" s="23"/>
      <c r="I15" s="23"/>
      <c r="J15" s="23"/>
    </row>
    <row r="16" spans="1:10" ht="15.75" x14ac:dyDescent="0.25">
      <c r="A16" s="321" t="s">
        <v>31</v>
      </c>
      <c r="B16" s="322"/>
      <c r="C16" s="322"/>
      <c r="D16" s="322"/>
      <c r="E16" s="322"/>
      <c r="F16" s="322"/>
      <c r="G16" s="322"/>
      <c r="H16" s="322"/>
      <c r="I16" s="322"/>
      <c r="J16" s="322"/>
    </row>
    <row r="17" spans="1:10" ht="18" x14ac:dyDescent="0.25">
      <c r="A17" s="4"/>
      <c r="B17" s="22"/>
      <c r="C17" s="22"/>
      <c r="D17" s="22"/>
      <c r="E17" s="22"/>
      <c r="F17" s="22"/>
      <c r="G17" s="22"/>
      <c r="H17" s="23"/>
      <c r="I17" s="23"/>
      <c r="J17" s="23"/>
    </row>
    <row r="18" spans="1:10" ht="25.5" x14ac:dyDescent="0.25">
      <c r="A18" s="26"/>
      <c r="B18" s="27"/>
      <c r="C18" s="27"/>
      <c r="D18" s="28"/>
      <c r="E18" s="29"/>
      <c r="F18" s="3" t="s">
        <v>438</v>
      </c>
      <c r="G18" s="3" t="s">
        <v>442</v>
      </c>
      <c r="H18" s="3" t="s">
        <v>440</v>
      </c>
      <c r="I18" s="3" t="s">
        <v>421</v>
      </c>
      <c r="J18" s="3" t="s">
        <v>441</v>
      </c>
    </row>
    <row r="19" spans="1:10" x14ac:dyDescent="0.25">
      <c r="A19" s="332" t="s">
        <v>42</v>
      </c>
      <c r="B19" s="333"/>
      <c r="C19" s="333"/>
      <c r="D19" s="333"/>
      <c r="E19" s="333"/>
      <c r="F19" s="31"/>
      <c r="G19" s="31"/>
      <c r="H19" s="31"/>
      <c r="I19" s="31"/>
      <c r="J19" s="43"/>
    </row>
    <row r="20" spans="1:10" x14ac:dyDescent="0.25">
      <c r="A20" s="332" t="s">
        <v>43</v>
      </c>
      <c r="B20" s="333"/>
      <c r="C20" s="333"/>
      <c r="D20" s="333"/>
      <c r="E20" s="333"/>
      <c r="F20" s="31"/>
      <c r="G20" s="31"/>
      <c r="H20" s="31"/>
      <c r="I20" s="31"/>
      <c r="J20" s="43"/>
    </row>
    <row r="21" spans="1:10" x14ac:dyDescent="0.25">
      <c r="A21" s="319" t="s">
        <v>2</v>
      </c>
      <c r="B21" s="320"/>
      <c r="C21" s="320"/>
      <c r="D21" s="320"/>
      <c r="E21" s="320"/>
      <c r="F21" s="30">
        <f>F19-F20</f>
        <v>0</v>
      </c>
      <c r="G21" s="30">
        <f t="shared" ref="G21:J21" si="1">G19-G20</f>
        <v>0</v>
      </c>
      <c r="H21" s="30">
        <f t="shared" si="1"/>
        <v>0</v>
      </c>
      <c r="I21" s="30">
        <f t="shared" si="1"/>
        <v>0</v>
      </c>
      <c r="J21" s="30">
        <f t="shared" si="1"/>
        <v>0</v>
      </c>
    </row>
    <row r="22" spans="1:10" x14ac:dyDescent="0.25">
      <c r="A22" s="319" t="s">
        <v>62</v>
      </c>
      <c r="B22" s="320"/>
      <c r="C22" s="320"/>
      <c r="D22" s="320"/>
      <c r="E22" s="320"/>
      <c r="F22" s="228">
        <v>0</v>
      </c>
      <c r="G22" s="228">
        <v>0</v>
      </c>
      <c r="H22" s="30">
        <f t="shared" ref="H22:J22" si="2">H14+H21</f>
        <v>0</v>
      </c>
      <c r="I22" s="30">
        <f t="shared" si="2"/>
        <v>0</v>
      </c>
      <c r="J22" s="30">
        <f t="shared" si="2"/>
        <v>0</v>
      </c>
    </row>
    <row r="23" spans="1:10" ht="18" x14ac:dyDescent="0.25">
      <c r="A23" s="21"/>
      <c r="B23" s="22"/>
      <c r="C23" s="22"/>
      <c r="D23" s="22"/>
      <c r="E23" s="22"/>
      <c r="F23" s="22"/>
      <c r="G23" s="22"/>
      <c r="H23" s="23"/>
      <c r="I23" s="23"/>
      <c r="J23" s="23"/>
    </row>
    <row r="24" spans="1:10" ht="15.75" x14ac:dyDescent="0.25">
      <c r="A24" s="321" t="s">
        <v>63</v>
      </c>
      <c r="B24" s="322"/>
      <c r="C24" s="322"/>
      <c r="D24" s="322"/>
      <c r="E24" s="322"/>
      <c r="F24" s="322"/>
      <c r="G24" s="322"/>
      <c r="H24" s="322"/>
      <c r="I24" s="322"/>
      <c r="J24" s="322"/>
    </row>
    <row r="25" spans="1:10" ht="15.75" x14ac:dyDescent="0.25">
      <c r="A25" s="40"/>
      <c r="B25" s="41"/>
      <c r="C25" s="41"/>
      <c r="D25" s="41"/>
      <c r="E25" s="41"/>
      <c r="F25" s="41"/>
      <c r="G25" s="41"/>
      <c r="H25" s="41"/>
      <c r="I25" s="41"/>
      <c r="J25" s="41"/>
    </row>
    <row r="26" spans="1:10" ht="25.5" x14ac:dyDescent="0.25">
      <c r="A26" s="26"/>
      <c r="B26" s="27"/>
      <c r="C26" s="27"/>
      <c r="D26" s="28"/>
      <c r="E26" s="29"/>
      <c r="F26" s="3" t="s">
        <v>438</v>
      </c>
      <c r="G26" s="3" t="s">
        <v>442</v>
      </c>
      <c r="H26" s="3" t="s">
        <v>440</v>
      </c>
      <c r="I26" s="3" t="s">
        <v>421</v>
      </c>
      <c r="J26" s="3" t="s">
        <v>441</v>
      </c>
    </row>
    <row r="27" spans="1:10" ht="15" customHeight="1" x14ac:dyDescent="0.25">
      <c r="A27" s="323" t="s">
        <v>64</v>
      </c>
      <c r="B27" s="324"/>
      <c r="C27" s="324"/>
      <c r="D27" s="324"/>
      <c r="E27" s="325"/>
      <c r="F27" s="237">
        <v>54156.61</v>
      </c>
      <c r="G27" s="237">
        <v>72105.919999999998</v>
      </c>
      <c r="H27" s="44">
        <v>0</v>
      </c>
      <c r="I27" s="44">
        <v>0</v>
      </c>
      <c r="J27" s="45">
        <v>0</v>
      </c>
    </row>
    <row r="28" spans="1:10" ht="15" customHeight="1" x14ac:dyDescent="0.25">
      <c r="A28" s="319" t="s">
        <v>65</v>
      </c>
      <c r="B28" s="320"/>
      <c r="C28" s="320"/>
      <c r="D28" s="320"/>
      <c r="E28" s="320"/>
      <c r="F28" s="229"/>
      <c r="G28" s="229">
        <v>0</v>
      </c>
      <c r="H28" s="46">
        <f t="shared" ref="H28:J28" si="3">H22+H27</f>
        <v>0</v>
      </c>
      <c r="I28" s="46">
        <f t="shared" si="3"/>
        <v>0</v>
      </c>
      <c r="J28" s="47">
        <f t="shared" si="3"/>
        <v>0</v>
      </c>
    </row>
    <row r="29" spans="1:10" ht="15" customHeight="1" x14ac:dyDescent="0.25">
      <c r="A29" s="250" t="s">
        <v>425</v>
      </c>
      <c r="B29" s="249"/>
      <c r="C29" s="249"/>
      <c r="D29" s="249"/>
      <c r="E29" s="249"/>
      <c r="F29" s="229">
        <v>0</v>
      </c>
      <c r="G29" s="229"/>
      <c r="H29" s="46"/>
      <c r="I29" s="46"/>
      <c r="J29" s="47"/>
    </row>
    <row r="30" spans="1:10" ht="45" customHeight="1" x14ac:dyDescent="0.25">
      <c r="A30" s="326" t="s">
        <v>66</v>
      </c>
      <c r="B30" s="327"/>
      <c r="C30" s="327"/>
      <c r="D30" s="327"/>
      <c r="E30" s="328"/>
      <c r="F30" s="229">
        <f>F27-F29+(F14)</f>
        <v>72105.920000000217</v>
      </c>
      <c r="G30" s="46"/>
      <c r="H30" s="46">
        <f t="shared" ref="H30:J30" si="4">H14+H21+H27-H28</f>
        <v>0</v>
      </c>
      <c r="I30" s="46">
        <f t="shared" si="4"/>
        <v>0</v>
      </c>
      <c r="J30" s="47">
        <f t="shared" si="4"/>
        <v>0</v>
      </c>
    </row>
    <row r="31" spans="1:10" ht="15.75" x14ac:dyDescent="0.25">
      <c r="A31" s="48"/>
      <c r="B31" s="49"/>
      <c r="C31" s="49"/>
      <c r="D31" s="49"/>
      <c r="E31" s="49"/>
      <c r="F31" s="49"/>
      <c r="G31" s="49"/>
      <c r="H31" s="49"/>
      <c r="I31" s="49"/>
      <c r="J31" s="49"/>
    </row>
    <row r="32" spans="1:10" ht="15.75" x14ac:dyDescent="0.25">
      <c r="A32" s="329" t="s">
        <v>60</v>
      </c>
      <c r="B32" s="329"/>
      <c r="C32" s="329"/>
      <c r="D32" s="329"/>
      <c r="E32" s="329"/>
      <c r="F32" s="329"/>
      <c r="G32" s="329"/>
      <c r="H32" s="329"/>
      <c r="I32" s="329"/>
      <c r="J32" s="329"/>
    </row>
    <row r="33" spans="1:11" ht="18" x14ac:dyDescent="0.25">
      <c r="A33" s="50"/>
      <c r="B33" s="51"/>
      <c r="C33" s="51"/>
      <c r="D33" s="51"/>
      <c r="E33" s="51"/>
      <c r="F33" s="51"/>
      <c r="G33" s="51"/>
      <c r="H33" s="52"/>
      <c r="I33" s="52"/>
      <c r="J33" s="52"/>
    </row>
    <row r="34" spans="1:11" ht="25.5" x14ac:dyDescent="0.25">
      <c r="A34" s="53"/>
      <c r="B34" s="54"/>
      <c r="C34" s="54"/>
      <c r="D34" s="55"/>
      <c r="E34" s="56"/>
      <c r="F34" s="57" t="s">
        <v>438</v>
      </c>
      <c r="G34" s="57" t="s">
        <v>442</v>
      </c>
      <c r="H34" s="57" t="s">
        <v>440</v>
      </c>
      <c r="I34" s="57" t="s">
        <v>421</v>
      </c>
      <c r="J34" s="57" t="s">
        <v>441</v>
      </c>
    </row>
    <row r="35" spans="1:11" x14ac:dyDescent="0.25">
      <c r="A35" s="323" t="s">
        <v>64</v>
      </c>
      <c r="B35" s="324"/>
      <c r="C35" s="324"/>
      <c r="D35" s="324"/>
      <c r="E35" s="325"/>
      <c r="F35" s="44">
        <v>0</v>
      </c>
      <c r="G35" s="44">
        <f>F38</f>
        <v>0</v>
      </c>
      <c r="H35" s="44">
        <f>G38</f>
        <v>0</v>
      </c>
      <c r="I35" s="44">
        <f>H38</f>
        <v>0</v>
      </c>
      <c r="J35" s="45">
        <f>I38</f>
        <v>0</v>
      </c>
    </row>
    <row r="36" spans="1:11" ht="28.5" customHeight="1" x14ac:dyDescent="0.25">
      <c r="A36" s="323" t="s">
        <v>67</v>
      </c>
      <c r="B36" s="324"/>
      <c r="C36" s="324"/>
      <c r="D36" s="324"/>
      <c r="E36" s="325"/>
      <c r="F36" s="44">
        <v>0</v>
      </c>
      <c r="G36" s="44">
        <v>0</v>
      </c>
      <c r="H36" s="44">
        <v>0</v>
      </c>
      <c r="I36" s="44">
        <v>0</v>
      </c>
      <c r="J36" s="45">
        <v>0</v>
      </c>
    </row>
    <row r="37" spans="1:11" x14ac:dyDescent="0.25">
      <c r="A37" s="323" t="s">
        <v>68</v>
      </c>
      <c r="B37" s="330"/>
      <c r="C37" s="330"/>
      <c r="D37" s="330"/>
      <c r="E37" s="331"/>
      <c r="F37" s="44">
        <v>0</v>
      </c>
      <c r="G37" s="44">
        <v>0</v>
      </c>
      <c r="H37" s="44">
        <v>0</v>
      </c>
      <c r="I37" s="44">
        <v>0</v>
      </c>
      <c r="J37" s="45">
        <v>0</v>
      </c>
    </row>
    <row r="38" spans="1:11" ht="15" customHeight="1" x14ac:dyDescent="0.25">
      <c r="A38" s="319" t="s">
        <v>65</v>
      </c>
      <c r="B38" s="320"/>
      <c r="C38" s="320"/>
      <c r="D38" s="320"/>
      <c r="E38" s="320"/>
      <c r="F38" s="32">
        <f>F35-F36+F37</f>
        <v>0</v>
      </c>
      <c r="G38" s="32">
        <f t="shared" ref="G38:J38" si="5">G35-G36+G37</f>
        <v>0</v>
      </c>
      <c r="H38" s="32">
        <f t="shared" si="5"/>
        <v>0</v>
      </c>
      <c r="I38" s="32">
        <f t="shared" si="5"/>
        <v>0</v>
      </c>
      <c r="J38" s="58">
        <f t="shared" si="5"/>
        <v>0</v>
      </c>
    </row>
    <row r="39" spans="1:11" x14ac:dyDescent="0.25">
      <c r="B39" s="103"/>
      <c r="E39" s="178"/>
      <c r="F39" s="179"/>
      <c r="G39" s="179"/>
      <c r="H39" s="179"/>
      <c r="I39" s="179"/>
      <c r="J39" s="179"/>
    </row>
    <row r="40" spans="1:11" x14ac:dyDescent="0.25">
      <c r="B40" s="180" t="s">
        <v>473</v>
      </c>
      <c r="E40" s="178"/>
      <c r="F40" s="179"/>
      <c r="G40" s="179"/>
      <c r="H40" s="178"/>
      <c r="I40" s="179"/>
      <c r="J40" s="179"/>
      <c r="K40" s="179"/>
    </row>
    <row r="41" spans="1:11" x14ac:dyDescent="0.25">
      <c r="B41" s="180"/>
      <c r="E41" s="183"/>
      <c r="F41" s="132"/>
      <c r="G41" s="132"/>
      <c r="H41" s="183"/>
      <c r="I41" s="132"/>
      <c r="J41" s="132"/>
      <c r="K41" s="132"/>
    </row>
    <row r="42" spans="1:11" x14ac:dyDescent="0.25">
      <c r="B42" s="180" t="s">
        <v>293</v>
      </c>
      <c r="E42" s="183"/>
      <c r="F42" s="132" t="s">
        <v>294</v>
      </c>
      <c r="G42" s="132"/>
      <c r="H42" s="132" t="s">
        <v>295</v>
      </c>
      <c r="I42" s="131"/>
      <c r="J42" s="131"/>
      <c r="K42" s="132"/>
    </row>
    <row r="43" spans="1:11" ht="45.75" x14ac:dyDescent="0.25">
      <c r="B43" s="248" t="s">
        <v>419</v>
      </c>
      <c r="E43" s="183"/>
      <c r="F43" s="132" t="s">
        <v>450</v>
      </c>
      <c r="G43" s="132"/>
      <c r="H43" s="132" t="s">
        <v>296</v>
      </c>
      <c r="I43" s="131"/>
      <c r="J43" s="131"/>
      <c r="K43" s="132"/>
    </row>
    <row r="44" spans="1:11" x14ac:dyDescent="0.25">
      <c r="B44" s="180"/>
      <c r="E44" s="183"/>
      <c r="F44" s="132"/>
      <c r="G44" s="132"/>
      <c r="H44" s="132" t="s">
        <v>423</v>
      </c>
      <c r="I44" s="131"/>
      <c r="J44" s="131"/>
      <c r="K44" s="132"/>
    </row>
    <row r="45" spans="1:11" x14ac:dyDescent="0.25">
      <c r="B45" s="180" t="s">
        <v>297</v>
      </c>
      <c r="E45" s="183"/>
      <c r="F45" s="132" t="s">
        <v>298</v>
      </c>
      <c r="G45" s="132"/>
      <c r="H45" s="132" t="s">
        <v>420</v>
      </c>
      <c r="I45" s="131"/>
      <c r="J45" s="131"/>
      <c r="K45" s="132"/>
    </row>
    <row r="46" spans="1:11" x14ac:dyDescent="0.25">
      <c r="E46" s="177"/>
      <c r="F46" s="131"/>
      <c r="G46" s="131"/>
      <c r="H46" s="131"/>
      <c r="I46" s="131"/>
      <c r="J46" s="131"/>
    </row>
  </sheetData>
  <mergeCells count="23">
    <mergeCell ref="A20:E20"/>
    <mergeCell ref="A1:J1"/>
    <mergeCell ref="A3:J3"/>
    <mergeCell ref="A5:J5"/>
    <mergeCell ref="A8:E8"/>
    <mergeCell ref="A9:E9"/>
    <mergeCell ref="A10:E10"/>
    <mergeCell ref="A12:E12"/>
    <mergeCell ref="A13:E13"/>
    <mergeCell ref="A14:E14"/>
    <mergeCell ref="A16:J16"/>
    <mergeCell ref="A19:E19"/>
    <mergeCell ref="A21:E21"/>
    <mergeCell ref="A22:E22"/>
    <mergeCell ref="A24:J24"/>
    <mergeCell ref="A27:E27"/>
    <mergeCell ref="A28:E28"/>
    <mergeCell ref="A30:E30"/>
    <mergeCell ref="A32:J32"/>
    <mergeCell ref="A35:E35"/>
    <mergeCell ref="A36:E36"/>
    <mergeCell ref="A37:E37"/>
    <mergeCell ref="A38:E38"/>
  </mergeCells>
  <pageMargins left="0.7" right="0.7" top="0.75" bottom="0.75" header="0.3" footer="0.3"/>
  <pageSetup paperSize="9" scale="60" fitToWidth="0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69"/>
  <sheetViews>
    <sheetView topLeftCell="A441" workbookViewId="0">
      <selection sqref="A1:J470"/>
    </sheetView>
  </sheetViews>
  <sheetFormatPr defaultRowHeight="15" x14ac:dyDescent="0.25"/>
  <cols>
    <col min="1" max="1" width="23.28515625" customWidth="1"/>
    <col min="2" max="2" width="44.42578125" customWidth="1"/>
    <col min="3" max="3" width="15.28515625" customWidth="1"/>
    <col min="4" max="4" width="14.7109375" customWidth="1"/>
    <col min="5" max="5" width="17.42578125" customWidth="1"/>
    <col min="6" max="6" width="16.28515625" customWidth="1"/>
    <col min="7" max="7" width="15.5703125" customWidth="1"/>
    <col min="8" max="10" width="25.28515625" customWidth="1"/>
  </cols>
  <sheetData>
    <row r="1" spans="1:10" ht="42" customHeight="1" x14ac:dyDescent="0.25">
      <c r="A1" s="321" t="s">
        <v>437</v>
      </c>
      <c r="B1" s="321"/>
      <c r="C1" s="321"/>
      <c r="D1" s="321"/>
      <c r="E1" s="321"/>
      <c r="F1" s="321"/>
      <c r="G1" s="321"/>
      <c r="H1" s="199"/>
      <c r="I1" s="199"/>
      <c r="J1" s="199"/>
    </row>
    <row r="2" spans="1:10" ht="18" x14ac:dyDescent="0.25">
      <c r="A2" s="4"/>
      <c r="B2" s="4"/>
      <c r="C2" s="4"/>
      <c r="D2" s="4"/>
      <c r="E2" s="4"/>
      <c r="F2" s="4"/>
      <c r="G2" s="4"/>
      <c r="H2" s="4"/>
      <c r="I2" s="5"/>
      <c r="J2" s="5"/>
    </row>
    <row r="3" spans="1:10" ht="18" customHeight="1" x14ac:dyDescent="0.25">
      <c r="A3" s="321" t="s">
        <v>23</v>
      </c>
      <c r="B3" s="322"/>
      <c r="C3" s="322"/>
      <c r="D3" s="322"/>
      <c r="E3" s="322"/>
      <c r="F3" s="322"/>
      <c r="G3" s="322"/>
      <c r="H3" s="322"/>
      <c r="I3" s="322"/>
      <c r="J3" s="322"/>
    </row>
    <row r="4" spans="1:10" ht="18" x14ac:dyDescent="0.25">
      <c r="A4" s="4"/>
      <c r="B4" s="4"/>
      <c r="C4" s="4"/>
      <c r="D4" s="4"/>
      <c r="E4" s="4"/>
      <c r="F4" s="4"/>
      <c r="G4" s="4"/>
      <c r="H4" s="4"/>
      <c r="I4" s="5"/>
      <c r="J4" s="5"/>
    </row>
    <row r="5" spans="1:10" ht="38.25" x14ac:dyDescent="0.25">
      <c r="A5" s="19" t="s">
        <v>25</v>
      </c>
      <c r="B5" s="19" t="s">
        <v>26</v>
      </c>
      <c r="C5" s="19" t="s">
        <v>443</v>
      </c>
      <c r="D5" s="20" t="s">
        <v>447</v>
      </c>
      <c r="E5" s="20" t="s">
        <v>448</v>
      </c>
      <c r="F5" s="20" t="s">
        <v>424</v>
      </c>
      <c r="G5" s="20" t="s">
        <v>449</v>
      </c>
    </row>
    <row r="6" spans="1:10" ht="25.5" x14ac:dyDescent="0.25">
      <c r="A6" s="223" t="s">
        <v>373</v>
      </c>
      <c r="B6" s="223" t="s">
        <v>371</v>
      </c>
      <c r="C6" s="224"/>
      <c r="D6" s="3"/>
      <c r="E6" s="3"/>
      <c r="F6" s="3"/>
      <c r="G6" s="3"/>
    </row>
    <row r="7" spans="1:10" ht="37.5" customHeight="1" x14ac:dyDescent="0.25">
      <c r="A7" s="223" t="s">
        <v>374</v>
      </c>
      <c r="B7" s="223" t="s">
        <v>372</v>
      </c>
      <c r="C7" s="224"/>
      <c r="D7" s="3"/>
      <c r="E7" s="3"/>
      <c r="F7" s="3"/>
      <c r="G7" s="3"/>
    </row>
    <row r="8" spans="1:10" ht="25.5" customHeight="1" x14ac:dyDescent="0.25">
      <c r="A8" s="225" t="s">
        <v>485</v>
      </c>
      <c r="B8" s="226" t="s">
        <v>375</v>
      </c>
      <c r="C8" s="200"/>
      <c r="D8" s="201"/>
      <c r="E8" s="201"/>
      <c r="F8" s="202"/>
      <c r="G8" s="202"/>
    </row>
    <row r="9" spans="1:10" x14ac:dyDescent="0.25">
      <c r="A9" s="203">
        <v>3</v>
      </c>
      <c r="B9" s="204" t="s">
        <v>10</v>
      </c>
      <c r="C9" s="205">
        <f>C10+C36</f>
        <v>144705</v>
      </c>
      <c r="D9" s="205">
        <f>D10+D36</f>
        <v>131621</v>
      </c>
      <c r="E9" s="205">
        <f>E10+E36</f>
        <v>67356.06</v>
      </c>
      <c r="F9" s="205">
        <f>F10+F36</f>
        <v>67356.06</v>
      </c>
      <c r="G9" s="205">
        <f>G10+G36</f>
        <v>67356.06</v>
      </c>
    </row>
    <row r="10" spans="1:10" x14ac:dyDescent="0.25">
      <c r="A10" s="206">
        <v>32</v>
      </c>
      <c r="B10" s="207" t="s">
        <v>27</v>
      </c>
      <c r="C10" s="208">
        <f>C11+C14+C20+C30</f>
        <v>143603.91</v>
      </c>
      <c r="D10" s="208">
        <f>D11+D14+D20+D30</f>
        <v>130421</v>
      </c>
      <c r="E10" s="208">
        <f>E11+E14+E20+E30</f>
        <v>67356.06</v>
      </c>
      <c r="F10" s="208">
        <f>F11+F14+F20+F30</f>
        <v>67356.06</v>
      </c>
      <c r="G10" s="208">
        <f>G11+G14+G20+G30</f>
        <v>67356.06</v>
      </c>
    </row>
    <row r="11" spans="1:10" x14ac:dyDescent="0.25">
      <c r="A11" s="209">
        <v>321</v>
      </c>
      <c r="B11" s="210" t="s">
        <v>299</v>
      </c>
      <c r="C11" s="211">
        <f>C12+C13</f>
        <v>6453.31</v>
      </c>
      <c r="D11" s="211">
        <f>D12+D13</f>
        <v>4350</v>
      </c>
      <c r="E11" s="211">
        <f>E12+E13</f>
        <v>0</v>
      </c>
      <c r="F11" s="211">
        <f>F12+F13</f>
        <v>0</v>
      </c>
      <c r="G11" s="211">
        <f>G12+G13</f>
        <v>0</v>
      </c>
    </row>
    <row r="12" spans="1:10" x14ac:dyDescent="0.25">
      <c r="A12" s="212">
        <v>3211</v>
      </c>
      <c r="B12" s="202" t="s">
        <v>300</v>
      </c>
      <c r="C12" s="201">
        <v>6154.68</v>
      </c>
      <c r="D12" s="201">
        <v>3800</v>
      </c>
      <c r="E12" s="201">
        <v>0</v>
      </c>
      <c r="F12" s="201">
        <f>E12</f>
        <v>0</v>
      </c>
      <c r="G12" s="201">
        <f>F12</f>
        <v>0</v>
      </c>
    </row>
    <row r="13" spans="1:10" x14ac:dyDescent="0.25">
      <c r="A13" s="212">
        <v>3213</v>
      </c>
      <c r="B13" s="202" t="s">
        <v>301</v>
      </c>
      <c r="C13" s="201">
        <v>298.63</v>
      </c>
      <c r="D13" s="201">
        <v>550</v>
      </c>
      <c r="E13" s="201">
        <v>0</v>
      </c>
      <c r="F13" s="201">
        <f>E13</f>
        <v>0</v>
      </c>
      <c r="G13" s="201">
        <f>F13</f>
        <v>0</v>
      </c>
    </row>
    <row r="14" spans="1:10" x14ac:dyDescent="0.25">
      <c r="A14" s="209">
        <v>322</v>
      </c>
      <c r="B14" s="210" t="s">
        <v>302</v>
      </c>
      <c r="C14" s="211">
        <f>C15+C16+C17+C18+C19</f>
        <v>40531.51</v>
      </c>
      <c r="D14" s="211">
        <f>D15+D16+D17+D18+D19</f>
        <v>32400</v>
      </c>
      <c r="E14" s="211">
        <f>E15+E16+E17+E18+E19</f>
        <v>0</v>
      </c>
      <c r="F14" s="211">
        <f>F15+F16+F17+F18+F19</f>
        <v>0</v>
      </c>
      <c r="G14" s="211">
        <f>G15+G16+G17+G18+G19</f>
        <v>0</v>
      </c>
    </row>
    <row r="15" spans="1:10" x14ac:dyDescent="0.25">
      <c r="A15" s="212">
        <v>3221</v>
      </c>
      <c r="B15" s="202" t="s">
        <v>303</v>
      </c>
      <c r="C15" s="201">
        <v>18332.36</v>
      </c>
      <c r="D15" s="201">
        <v>13600</v>
      </c>
      <c r="E15" s="201">
        <v>0</v>
      </c>
      <c r="F15" s="201">
        <f t="shared" ref="F15:G18" si="0">E15</f>
        <v>0</v>
      </c>
      <c r="G15" s="201">
        <f t="shared" si="0"/>
        <v>0</v>
      </c>
    </row>
    <row r="16" spans="1:10" x14ac:dyDescent="0.25">
      <c r="A16" s="212">
        <v>3223</v>
      </c>
      <c r="B16" s="202" t="s">
        <v>304</v>
      </c>
      <c r="C16" s="201">
        <v>19919.14</v>
      </c>
      <c r="D16" s="201">
        <v>17300</v>
      </c>
      <c r="E16" s="201">
        <v>0</v>
      </c>
      <c r="F16" s="201">
        <f t="shared" si="0"/>
        <v>0</v>
      </c>
      <c r="G16" s="201">
        <f t="shared" si="0"/>
        <v>0</v>
      </c>
    </row>
    <row r="17" spans="1:7" ht="27" customHeight="1" x14ac:dyDescent="0.25">
      <c r="A17" s="212">
        <v>3224</v>
      </c>
      <c r="B17" s="213" t="s">
        <v>305</v>
      </c>
      <c r="C17" s="201">
        <v>1521.65</v>
      </c>
      <c r="D17" s="201">
        <v>1200</v>
      </c>
      <c r="E17" s="201">
        <v>0</v>
      </c>
      <c r="F17" s="201">
        <f t="shared" si="0"/>
        <v>0</v>
      </c>
      <c r="G17" s="201">
        <f t="shared" si="0"/>
        <v>0</v>
      </c>
    </row>
    <row r="18" spans="1:7" x14ac:dyDescent="0.25">
      <c r="A18" s="212">
        <v>3225</v>
      </c>
      <c r="B18" s="202" t="s">
        <v>306</v>
      </c>
      <c r="C18" s="201">
        <v>0</v>
      </c>
      <c r="D18" s="201">
        <v>0</v>
      </c>
      <c r="E18" s="201">
        <v>0</v>
      </c>
      <c r="F18" s="201">
        <f t="shared" si="0"/>
        <v>0</v>
      </c>
      <c r="G18" s="201">
        <f t="shared" si="0"/>
        <v>0</v>
      </c>
    </row>
    <row r="19" spans="1:7" x14ac:dyDescent="0.25">
      <c r="A19" s="212">
        <v>3227</v>
      </c>
      <c r="B19" s="202" t="s">
        <v>186</v>
      </c>
      <c r="C19" s="201">
        <v>758.36</v>
      </c>
      <c r="D19" s="201">
        <v>300</v>
      </c>
      <c r="E19" s="201">
        <v>0</v>
      </c>
      <c r="F19" s="201">
        <f>E19</f>
        <v>0</v>
      </c>
      <c r="G19" s="201">
        <f>F19</f>
        <v>0</v>
      </c>
    </row>
    <row r="20" spans="1:7" x14ac:dyDescent="0.25">
      <c r="A20" s="209">
        <v>323</v>
      </c>
      <c r="B20" s="210" t="s">
        <v>307</v>
      </c>
      <c r="C20" s="211">
        <f>C21+C22+C23+C24+C25+C26+C27+C28+C29</f>
        <v>95269.060000000012</v>
      </c>
      <c r="D20" s="211">
        <f>D21+D22+D23+D24+D25+D26+D27+D28+D29</f>
        <v>92471</v>
      </c>
      <c r="E20" s="211">
        <f>E21+E22+E23+E24+E25+E26+E27+E28+E29</f>
        <v>67356.06</v>
      </c>
      <c r="F20" s="211">
        <f>F21+F22+F23+F24+F25+F26+F27+F28+F29</f>
        <v>67356.06</v>
      </c>
      <c r="G20" s="211">
        <f>G21+G22+G23+G24+G25+G26+G27+G28+G29</f>
        <v>67356.06</v>
      </c>
    </row>
    <row r="21" spans="1:7" x14ac:dyDescent="0.25">
      <c r="A21" s="212">
        <v>3231</v>
      </c>
      <c r="B21" s="202" t="s">
        <v>308</v>
      </c>
      <c r="C21" s="201">
        <v>58324.45</v>
      </c>
      <c r="D21" s="201">
        <v>58100</v>
      </c>
      <c r="E21" s="201">
        <v>65000</v>
      </c>
      <c r="F21" s="201">
        <f>E21</f>
        <v>65000</v>
      </c>
      <c r="G21" s="201">
        <f>F21</f>
        <v>65000</v>
      </c>
    </row>
    <row r="22" spans="1:7" x14ac:dyDescent="0.25">
      <c r="A22" s="212">
        <v>3232</v>
      </c>
      <c r="B22" s="202" t="s">
        <v>309</v>
      </c>
      <c r="C22" s="201">
        <v>4764.5600000000004</v>
      </c>
      <c r="D22" s="201">
        <v>4171</v>
      </c>
      <c r="E22" s="201">
        <v>0</v>
      </c>
      <c r="F22" s="201">
        <f>E22</f>
        <v>0</v>
      </c>
      <c r="G22" s="201">
        <f>F22</f>
        <v>0</v>
      </c>
    </row>
    <row r="23" spans="1:7" x14ac:dyDescent="0.25">
      <c r="A23" s="212">
        <v>3233</v>
      </c>
      <c r="B23" s="202" t="s">
        <v>310</v>
      </c>
      <c r="C23" s="201">
        <v>0</v>
      </c>
      <c r="D23" s="201">
        <v>740</v>
      </c>
      <c r="E23" s="201"/>
      <c r="F23" s="201"/>
      <c r="G23" s="201"/>
    </row>
    <row r="24" spans="1:7" x14ac:dyDescent="0.25">
      <c r="A24" s="212">
        <v>3234</v>
      </c>
      <c r="B24" s="202" t="s">
        <v>311</v>
      </c>
      <c r="C24" s="201">
        <v>9939.18</v>
      </c>
      <c r="D24" s="201">
        <v>8847.5</v>
      </c>
      <c r="E24" s="201">
        <v>0</v>
      </c>
      <c r="F24" s="201">
        <f t="shared" ref="F24:G26" si="1">E24</f>
        <v>0</v>
      </c>
      <c r="G24" s="201">
        <f t="shared" si="1"/>
        <v>0</v>
      </c>
    </row>
    <row r="25" spans="1:7" x14ac:dyDescent="0.25">
      <c r="A25" s="212">
        <v>3235</v>
      </c>
      <c r="B25" s="202" t="s">
        <v>312</v>
      </c>
      <c r="C25" s="201">
        <v>11405.58</v>
      </c>
      <c r="D25" s="201">
        <v>11050</v>
      </c>
      <c r="E25" s="201">
        <v>2356.06</v>
      </c>
      <c r="F25" s="201">
        <f t="shared" si="1"/>
        <v>2356.06</v>
      </c>
      <c r="G25" s="201">
        <f t="shared" si="1"/>
        <v>2356.06</v>
      </c>
    </row>
    <row r="26" spans="1:7" x14ac:dyDescent="0.25">
      <c r="A26" s="212">
        <v>3236</v>
      </c>
      <c r="B26" s="202" t="s">
        <v>313</v>
      </c>
      <c r="C26" s="201">
        <v>5070.3999999999996</v>
      </c>
      <c r="D26" s="201">
        <v>6100</v>
      </c>
      <c r="E26" s="201">
        <v>0</v>
      </c>
      <c r="F26" s="201">
        <f t="shared" si="1"/>
        <v>0</v>
      </c>
      <c r="G26" s="201">
        <f t="shared" si="1"/>
        <v>0</v>
      </c>
    </row>
    <row r="27" spans="1:7" x14ac:dyDescent="0.25">
      <c r="A27" s="212">
        <v>3237</v>
      </c>
      <c r="B27" s="202" t="s">
        <v>314</v>
      </c>
      <c r="C27" s="201">
        <v>2878.32</v>
      </c>
      <c r="D27" s="201">
        <v>1412.5</v>
      </c>
      <c r="E27" s="201">
        <v>0</v>
      </c>
      <c r="F27" s="201"/>
      <c r="G27" s="201"/>
    </row>
    <row r="28" spans="1:7" x14ac:dyDescent="0.25">
      <c r="A28" s="212">
        <v>3238</v>
      </c>
      <c r="B28" s="202" t="s">
        <v>315</v>
      </c>
      <c r="C28" s="201">
        <v>2816.32</v>
      </c>
      <c r="D28" s="201">
        <v>2050</v>
      </c>
      <c r="E28" s="201">
        <v>0</v>
      </c>
      <c r="F28" s="201">
        <f>E28</f>
        <v>0</v>
      </c>
      <c r="G28" s="201">
        <f>F28</f>
        <v>0</v>
      </c>
    </row>
    <row r="29" spans="1:7" x14ac:dyDescent="0.25">
      <c r="A29" s="212">
        <v>3239</v>
      </c>
      <c r="B29" s="202" t="s">
        <v>316</v>
      </c>
      <c r="C29" s="201">
        <v>70.25</v>
      </c>
      <c r="D29" s="201">
        <v>0</v>
      </c>
      <c r="E29" s="201">
        <v>0</v>
      </c>
      <c r="F29" s="201">
        <f>E29</f>
        <v>0</v>
      </c>
      <c r="G29" s="201">
        <f>F29</f>
        <v>0</v>
      </c>
    </row>
    <row r="30" spans="1:7" x14ac:dyDescent="0.25">
      <c r="A30" s="209">
        <v>329</v>
      </c>
      <c r="B30" s="210" t="s">
        <v>317</v>
      </c>
      <c r="C30" s="211">
        <f>C31+C32+C33+C34+C35</f>
        <v>1350.0299999999997</v>
      </c>
      <c r="D30" s="211">
        <f>D31+D32+D33+D34+D35</f>
        <v>1200</v>
      </c>
      <c r="E30" s="211">
        <f>E31+E32+E33+E34+E35</f>
        <v>0</v>
      </c>
      <c r="F30" s="211">
        <f>F31+F32+F33+F34+F35</f>
        <v>0</v>
      </c>
      <c r="G30" s="211">
        <f>G31+G32+G33+G34+G35</f>
        <v>0</v>
      </c>
    </row>
    <row r="31" spans="1:7" x14ac:dyDescent="0.25">
      <c r="A31" s="212">
        <v>3292</v>
      </c>
      <c r="B31" s="202" t="s">
        <v>318</v>
      </c>
      <c r="C31" s="201">
        <v>897.06</v>
      </c>
      <c r="D31" s="201">
        <v>500</v>
      </c>
      <c r="E31" s="201">
        <v>0</v>
      </c>
      <c r="F31" s="201">
        <f>E31</f>
        <v>0</v>
      </c>
      <c r="G31" s="201">
        <f>F31</f>
        <v>0</v>
      </c>
    </row>
    <row r="32" spans="1:7" x14ac:dyDescent="0.25">
      <c r="A32" s="212">
        <v>3293</v>
      </c>
      <c r="B32" s="202" t="s">
        <v>256</v>
      </c>
      <c r="C32" s="201">
        <v>0</v>
      </c>
      <c r="D32" s="201"/>
      <c r="E32" s="201"/>
      <c r="F32" s="201"/>
      <c r="G32" s="201"/>
    </row>
    <row r="33" spans="1:7" x14ac:dyDescent="0.25">
      <c r="A33" s="212">
        <v>3294</v>
      </c>
      <c r="B33" s="202" t="s">
        <v>319</v>
      </c>
      <c r="C33" s="201">
        <v>163.09</v>
      </c>
      <c r="D33" s="201">
        <v>350</v>
      </c>
      <c r="E33" s="201"/>
      <c r="F33" s="201"/>
      <c r="G33" s="201"/>
    </row>
    <row r="34" spans="1:7" x14ac:dyDescent="0.25">
      <c r="A34" s="212">
        <v>3295</v>
      </c>
      <c r="B34" s="202" t="s">
        <v>320</v>
      </c>
      <c r="C34" s="201">
        <v>254.88</v>
      </c>
      <c r="D34" s="201">
        <v>250</v>
      </c>
      <c r="E34" s="201"/>
      <c r="F34" s="201"/>
      <c r="G34" s="201"/>
    </row>
    <row r="35" spans="1:7" x14ac:dyDescent="0.25">
      <c r="A35" s="212">
        <v>3299</v>
      </c>
      <c r="B35" s="202" t="s">
        <v>317</v>
      </c>
      <c r="C35" s="201">
        <v>35</v>
      </c>
      <c r="D35" s="201">
        <v>100</v>
      </c>
      <c r="E35" s="201">
        <v>0</v>
      </c>
      <c r="F35" s="201">
        <f>E35</f>
        <v>0</v>
      </c>
      <c r="G35" s="201">
        <f>F35</f>
        <v>0</v>
      </c>
    </row>
    <row r="36" spans="1:7" x14ac:dyDescent="0.25">
      <c r="A36" s="206">
        <v>34</v>
      </c>
      <c r="B36" s="207" t="s">
        <v>321</v>
      </c>
      <c r="C36" s="208">
        <f>C37</f>
        <v>1101.0899999999999</v>
      </c>
      <c r="D36" s="208">
        <f>D37</f>
        <v>1200</v>
      </c>
      <c r="E36" s="208">
        <f>E37</f>
        <v>0</v>
      </c>
      <c r="F36" s="208">
        <f>F37</f>
        <v>0</v>
      </c>
      <c r="G36" s="208">
        <f>G37</f>
        <v>0</v>
      </c>
    </row>
    <row r="37" spans="1:7" x14ac:dyDescent="0.25">
      <c r="A37" s="209">
        <v>343</v>
      </c>
      <c r="B37" s="210" t="s">
        <v>322</v>
      </c>
      <c r="C37" s="211">
        <f>C38+C39</f>
        <v>1101.0899999999999</v>
      </c>
      <c r="D37" s="211">
        <f>D38+D39</f>
        <v>1200</v>
      </c>
      <c r="E37" s="211">
        <f>E38</f>
        <v>0</v>
      </c>
      <c r="F37" s="211">
        <f>F38+F39</f>
        <v>0</v>
      </c>
      <c r="G37" s="211">
        <f>G38+G39</f>
        <v>0</v>
      </c>
    </row>
    <row r="38" spans="1:7" x14ac:dyDescent="0.25">
      <c r="A38" s="214">
        <v>3431</v>
      </c>
      <c r="B38" s="215" t="s">
        <v>323</v>
      </c>
      <c r="C38" s="216">
        <v>1101.0899999999999</v>
      </c>
      <c r="D38" s="216">
        <v>1200</v>
      </c>
      <c r="E38" s="216">
        <v>0</v>
      </c>
      <c r="F38" s="216">
        <f>E38</f>
        <v>0</v>
      </c>
      <c r="G38" s="216">
        <f>F38</f>
        <v>0</v>
      </c>
    </row>
    <row r="39" spans="1:7" x14ac:dyDescent="0.25">
      <c r="A39" s="214">
        <v>3434</v>
      </c>
      <c r="B39" s="215" t="s">
        <v>317</v>
      </c>
      <c r="C39" s="216">
        <v>0</v>
      </c>
      <c r="D39" s="216"/>
      <c r="E39" s="216"/>
      <c r="F39" s="216"/>
      <c r="G39" s="216"/>
    </row>
    <row r="40" spans="1:7" x14ac:dyDescent="0.25">
      <c r="A40" s="203">
        <v>6</v>
      </c>
      <c r="B40" s="204" t="s">
        <v>7</v>
      </c>
      <c r="C40" s="205">
        <f t="shared" ref="C40:G42" si="2">C41</f>
        <v>144705</v>
      </c>
      <c r="D40" s="205">
        <f t="shared" si="2"/>
        <v>131621</v>
      </c>
      <c r="E40" s="205">
        <f t="shared" si="2"/>
        <v>67356.06</v>
      </c>
      <c r="F40" s="205">
        <f t="shared" si="2"/>
        <v>67356.06</v>
      </c>
      <c r="G40" s="205">
        <f t="shared" si="2"/>
        <v>67356.06</v>
      </c>
    </row>
    <row r="41" spans="1:7" x14ac:dyDescent="0.25">
      <c r="A41" s="206">
        <v>67</v>
      </c>
      <c r="B41" s="207" t="s">
        <v>324</v>
      </c>
      <c r="C41" s="208">
        <f t="shared" si="2"/>
        <v>144705</v>
      </c>
      <c r="D41" s="208">
        <f t="shared" si="2"/>
        <v>131621</v>
      </c>
      <c r="E41" s="208">
        <f t="shared" si="2"/>
        <v>67356.06</v>
      </c>
      <c r="F41" s="208">
        <f t="shared" si="2"/>
        <v>67356.06</v>
      </c>
      <c r="G41" s="208">
        <f t="shared" si="2"/>
        <v>67356.06</v>
      </c>
    </row>
    <row r="42" spans="1:7" x14ac:dyDescent="0.25">
      <c r="A42" s="209">
        <v>671</v>
      </c>
      <c r="B42" s="210" t="s">
        <v>325</v>
      </c>
      <c r="C42" s="211">
        <f t="shared" si="2"/>
        <v>144705</v>
      </c>
      <c r="D42" s="211">
        <f t="shared" si="2"/>
        <v>131621</v>
      </c>
      <c r="E42" s="211">
        <f t="shared" si="2"/>
        <v>67356.06</v>
      </c>
      <c r="F42" s="211">
        <f t="shared" si="2"/>
        <v>67356.06</v>
      </c>
      <c r="G42" s="211">
        <f t="shared" si="2"/>
        <v>67356.06</v>
      </c>
    </row>
    <row r="43" spans="1:7" x14ac:dyDescent="0.25">
      <c r="A43" s="214">
        <v>6711</v>
      </c>
      <c r="B43" s="215" t="s">
        <v>97</v>
      </c>
      <c r="C43" s="216">
        <v>144705</v>
      </c>
      <c r="D43" s="216">
        <v>131621</v>
      </c>
      <c r="E43" s="216">
        <v>67356.06</v>
      </c>
      <c r="F43" s="216">
        <f>E43</f>
        <v>67356.06</v>
      </c>
      <c r="G43" s="216">
        <f>F43</f>
        <v>67356.06</v>
      </c>
    </row>
    <row r="44" spans="1:7" ht="38.25" x14ac:dyDescent="0.25">
      <c r="A44" s="19" t="s">
        <v>25</v>
      </c>
      <c r="B44" s="19" t="s">
        <v>26</v>
      </c>
      <c r="C44" s="19" t="s">
        <v>443</v>
      </c>
      <c r="D44" s="20" t="s">
        <v>447</v>
      </c>
      <c r="E44" s="20" t="s">
        <v>448</v>
      </c>
      <c r="F44" s="20" t="s">
        <v>424</v>
      </c>
      <c r="G44" s="20" t="s">
        <v>449</v>
      </c>
    </row>
    <row r="45" spans="1:7" ht="25.5" x14ac:dyDescent="0.25">
      <c r="A45" s="223" t="s">
        <v>373</v>
      </c>
      <c r="B45" s="223" t="s">
        <v>371</v>
      </c>
      <c r="C45" s="224"/>
      <c r="D45" s="3"/>
      <c r="E45" s="3"/>
      <c r="F45" s="3"/>
      <c r="G45" s="3"/>
    </row>
    <row r="46" spans="1:7" ht="25.5" x14ac:dyDescent="0.25">
      <c r="A46" s="223" t="s">
        <v>374</v>
      </c>
      <c r="B46" s="223" t="s">
        <v>372</v>
      </c>
      <c r="C46" s="224"/>
      <c r="D46" s="3"/>
      <c r="E46" s="3"/>
      <c r="F46" s="3"/>
      <c r="G46" s="3"/>
    </row>
    <row r="47" spans="1:7" ht="24.75" x14ac:dyDescent="0.25">
      <c r="A47" s="225" t="s">
        <v>486</v>
      </c>
      <c r="B47" s="226" t="s">
        <v>375</v>
      </c>
      <c r="C47" s="200"/>
      <c r="D47" s="201"/>
      <c r="E47" s="201"/>
      <c r="F47" s="202"/>
      <c r="G47" s="202"/>
    </row>
    <row r="48" spans="1:7" x14ac:dyDescent="0.25">
      <c r="A48" s="203">
        <v>3</v>
      </c>
      <c r="B48" s="204" t="s">
        <v>10</v>
      </c>
      <c r="C48" s="205">
        <f>C49+C75</f>
        <v>144705</v>
      </c>
      <c r="D48" s="205">
        <f>D49+D75</f>
        <v>131621</v>
      </c>
      <c r="E48" s="205">
        <f>E49+E75</f>
        <v>69460.94</v>
      </c>
      <c r="F48" s="205">
        <f>F49+F75</f>
        <v>69460.94</v>
      </c>
      <c r="G48" s="205">
        <f>G49+G75</f>
        <v>69460.94</v>
      </c>
    </row>
    <row r="49" spans="1:7" x14ac:dyDescent="0.25">
      <c r="A49" s="206">
        <v>32</v>
      </c>
      <c r="B49" s="207" t="s">
        <v>27</v>
      </c>
      <c r="C49" s="208">
        <f>C50+C53+C59+C69</f>
        <v>143603.91</v>
      </c>
      <c r="D49" s="208">
        <f>D50+D53+D59+D69</f>
        <v>130421</v>
      </c>
      <c r="E49" s="208">
        <f>E50+E53+E59+E69</f>
        <v>69060.94</v>
      </c>
      <c r="F49" s="208">
        <f>F50+F53+F59+F69</f>
        <v>69060.94</v>
      </c>
      <c r="G49" s="208">
        <f>G50+G53+G59+G69</f>
        <v>69060.94</v>
      </c>
    </row>
    <row r="50" spans="1:7" x14ac:dyDescent="0.25">
      <c r="A50" s="209">
        <v>321</v>
      </c>
      <c r="B50" s="210" t="s">
        <v>299</v>
      </c>
      <c r="C50" s="211">
        <f>C51+C52</f>
        <v>6453.31</v>
      </c>
      <c r="D50" s="211">
        <f>D51+D52</f>
        <v>4350</v>
      </c>
      <c r="E50" s="211">
        <f>E51+E52</f>
        <v>2000</v>
      </c>
      <c r="F50" s="211">
        <f>F51+F52</f>
        <v>2000</v>
      </c>
      <c r="G50" s="211">
        <f>G51+G52</f>
        <v>2000</v>
      </c>
    </row>
    <row r="51" spans="1:7" x14ac:dyDescent="0.25">
      <c r="A51" s="212">
        <v>3211</v>
      </c>
      <c r="B51" s="202" t="s">
        <v>300</v>
      </c>
      <c r="C51" s="201">
        <v>6154.68</v>
      </c>
      <c r="D51" s="201">
        <v>3800</v>
      </c>
      <c r="E51" s="201">
        <v>1800</v>
      </c>
      <c r="F51" s="201">
        <f>E51</f>
        <v>1800</v>
      </c>
      <c r="G51" s="201">
        <f>F51</f>
        <v>1800</v>
      </c>
    </row>
    <row r="52" spans="1:7" x14ac:dyDescent="0.25">
      <c r="A52" s="212">
        <v>3213</v>
      </c>
      <c r="B52" s="202" t="s">
        <v>301</v>
      </c>
      <c r="C52" s="201">
        <v>298.63</v>
      </c>
      <c r="D52" s="201">
        <v>550</v>
      </c>
      <c r="E52" s="201">
        <v>200</v>
      </c>
      <c r="F52" s="201">
        <f>E52</f>
        <v>200</v>
      </c>
      <c r="G52" s="201">
        <f>F52</f>
        <v>200</v>
      </c>
    </row>
    <row r="53" spans="1:7" x14ac:dyDescent="0.25">
      <c r="A53" s="209">
        <v>322</v>
      </c>
      <c r="B53" s="210" t="s">
        <v>302</v>
      </c>
      <c r="C53" s="211">
        <f>C54+C55+C56+C57+C58</f>
        <v>40531.51</v>
      </c>
      <c r="D53" s="211">
        <f>D54+D55+D56+D57+D58</f>
        <v>32400</v>
      </c>
      <c r="E53" s="211">
        <f>E54+E55+E56+E57+E58</f>
        <v>34067</v>
      </c>
      <c r="F53" s="211">
        <f>F54+F55+F56+F57+F58</f>
        <v>34067</v>
      </c>
      <c r="G53" s="211">
        <f>G54+G55+G56+G57+G58</f>
        <v>34067</v>
      </c>
    </row>
    <row r="54" spans="1:7" x14ac:dyDescent="0.25">
      <c r="A54" s="212">
        <v>3221</v>
      </c>
      <c r="B54" s="202" t="s">
        <v>303</v>
      </c>
      <c r="C54" s="201">
        <v>18332.36</v>
      </c>
      <c r="D54" s="201">
        <v>13600</v>
      </c>
      <c r="E54" s="201">
        <v>2967</v>
      </c>
      <c r="F54" s="201">
        <f t="shared" ref="F54:F56" si="3">E54</f>
        <v>2967</v>
      </c>
      <c r="G54" s="201">
        <f t="shared" ref="G54:G56" si="4">F54</f>
        <v>2967</v>
      </c>
    </row>
    <row r="55" spans="1:7" x14ac:dyDescent="0.25">
      <c r="A55" s="212">
        <v>3223</v>
      </c>
      <c r="B55" s="202" t="s">
        <v>304</v>
      </c>
      <c r="C55" s="201">
        <v>19919.14</v>
      </c>
      <c r="D55" s="201">
        <v>17300</v>
      </c>
      <c r="E55" s="201">
        <v>30000</v>
      </c>
      <c r="F55" s="201">
        <f t="shared" si="3"/>
        <v>30000</v>
      </c>
      <c r="G55" s="201">
        <f t="shared" si="4"/>
        <v>30000</v>
      </c>
    </row>
    <row r="56" spans="1:7" ht="30" x14ac:dyDescent="0.25">
      <c r="A56" s="212">
        <v>3224</v>
      </c>
      <c r="B56" s="213" t="s">
        <v>305</v>
      </c>
      <c r="C56" s="201">
        <v>1521.65</v>
      </c>
      <c r="D56" s="201">
        <v>1200</v>
      </c>
      <c r="E56" s="201">
        <v>800</v>
      </c>
      <c r="F56" s="201">
        <f t="shared" si="3"/>
        <v>800</v>
      </c>
      <c r="G56" s="201">
        <f t="shared" si="4"/>
        <v>800</v>
      </c>
    </row>
    <row r="57" spans="1:7" x14ac:dyDescent="0.25">
      <c r="A57" s="212">
        <v>3225</v>
      </c>
      <c r="B57" s="202" t="s">
        <v>306</v>
      </c>
      <c r="C57" s="201">
        <v>0</v>
      </c>
      <c r="D57" s="201">
        <v>0</v>
      </c>
      <c r="E57" s="201"/>
      <c r="F57" s="201"/>
      <c r="G57" s="201"/>
    </row>
    <row r="58" spans="1:7" x14ac:dyDescent="0.25">
      <c r="A58" s="212">
        <v>3227</v>
      </c>
      <c r="B58" s="202" t="s">
        <v>186</v>
      </c>
      <c r="C58" s="201">
        <v>758.36</v>
      </c>
      <c r="D58" s="201">
        <v>300</v>
      </c>
      <c r="E58" s="201">
        <v>300</v>
      </c>
      <c r="F58" s="201">
        <f>E58</f>
        <v>300</v>
      </c>
      <c r="G58" s="201">
        <f>F58</f>
        <v>300</v>
      </c>
    </row>
    <row r="59" spans="1:7" x14ac:dyDescent="0.25">
      <c r="A59" s="209">
        <v>323</v>
      </c>
      <c r="B59" s="210" t="s">
        <v>307</v>
      </c>
      <c r="C59" s="211">
        <f>C60+C61+C62+C63+C64+C65+C66+C67+C68</f>
        <v>95269.060000000012</v>
      </c>
      <c r="D59" s="211">
        <f>D60+D61+D62+D63+D64+D65+D66+D67+D68</f>
        <v>92471</v>
      </c>
      <c r="E59" s="211">
        <f>E60+E61+E62+E63+E64+E65+E66+E67+E68</f>
        <v>32493.940000000002</v>
      </c>
      <c r="F59" s="211">
        <f>F60+F61+F62+F63+F64+F65+F66+F67+F68</f>
        <v>32493.940000000002</v>
      </c>
      <c r="G59" s="211">
        <f>G60+G61+G62+G63+G64+G65+G66+G67+G68</f>
        <v>32493.940000000002</v>
      </c>
    </row>
    <row r="60" spans="1:7" x14ac:dyDescent="0.25">
      <c r="A60" s="212">
        <v>3231</v>
      </c>
      <c r="B60" s="202" t="s">
        <v>308</v>
      </c>
      <c r="C60" s="201">
        <v>58324.45</v>
      </c>
      <c r="D60" s="201">
        <v>58100</v>
      </c>
      <c r="E60" s="201">
        <v>1400</v>
      </c>
      <c r="F60" s="201">
        <f>E60</f>
        <v>1400</v>
      </c>
      <c r="G60" s="201">
        <f>F60</f>
        <v>1400</v>
      </c>
    </row>
    <row r="61" spans="1:7" x14ac:dyDescent="0.25">
      <c r="A61" s="212">
        <v>3232</v>
      </c>
      <c r="B61" s="202" t="s">
        <v>309</v>
      </c>
      <c r="C61" s="201">
        <v>4764.5600000000004</v>
      </c>
      <c r="D61" s="201">
        <v>4171</v>
      </c>
      <c r="E61" s="201">
        <v>1100</v>
      </c>
      <c r="F61" s="201">
        <f>E61</f>
        <v>1100</v>
      </c>
      <c r="G61" s="201">
        <f>F61</f>
        <v>1100</v>
      </c>
    </row>
    <row r="62" spans="1:7" x14ac:dyDescent="0.25">
      <c r="A62" s="212">
        <v>3233</v>
      </c>
      <c r="B62" s="202" t="s">
        <v>310</v>
      </c>
      <c r="C62" s="201">
        <v>0</v>
      </c>
      <c r="D62" s="201">
        <v>740</v>
      </c>
      <c r="E62" s="201"/>
      <c r="F62" s="201"/>
      <c r="G62" s="201"/>
    </row>
    <row r="63" spans="1:7" x14ac:dyDescent="0.25">
      <c r="A63" s="212">
        <v>3234</v>
      </c>
      <c r="B63" s="202" t="s">
        <v>311</v>
      </c>
      <c r="C63" s="201">
        <v>9939.18</v>
      </c>
      <c r="D63" s="201">
        <v>8847.5</v>
      </c>
      <c r="E63" s="201">
        <v>10000</v>
      </c>
      <c r="F63" s="201">
        <f t="shared" ref="F63:F65" si="5">E63</f>
        <v>10000</v>
      </c>
      <c r="G63" s="201">
        <f t="shared" ref="G63:G65" si="6">F63</f>
        <v>10000</v>
      </c>
    </row>
    <row r="64" spans="1:7" x14ac:dyDescent="0.25">
      <c r="A64" s="212">
        <v>3235</v>
      </c>
      <c r="B64" s="202" t="s">
        <v>312</v>
      </c>
      <c r="C64" s="201">
        <v>11405.58</v>
      </c>
      <c r="D64" s="201">
        <v>11050</v>
      </c>
      <c r="E64" s="201">
        <v>12643.94</v>
      </c>
      <c r="F64" s="201">
        <f t="shared" si="5"/>
        <v>12643.94</v>
      </c>
      <c r="G64" s="201">
        <f t="shared" si="6"/>
        <v>12643.94</v>
      </c>
    </row>
    <row r="65" spans="1:7" x14ac:dyDescent="0.25">
      <c r="A65" s="212">
        <v>3236</v>
      </c>
      <c r="B65" s="202" t="s">
        <v>313</v>
      </c>
      <c r="C65" s="201">
        <v>5070.3999999999996</v>
      </c>
      <c r="D65" s="201">
        <v>6100</v>
      </c>
      <c r="E65" s="201">
        <v>6200</v>
      </c>
      <c r="F65" s="201">
        <f t="shared" si="5"/>
        <v>6200</v>
      </c>
      <c r="G65" s="201">
        <f t="shared" si="6"/>
        <v>6200</v>
      </c>
    </row>
    <row r="66" spans="1:7" x14ac:dyDescent="0.25">
      <c r="A66" s="212">
        <v>3237</v>
      </c>
      <c r="B66" s="202" t="s">
        <v>314</v>
      </c>
      <c r="C66" s="201">
        <v>2878.32</v>
      </c>
      <c r="D66" s="201">
        <v>1412.5</v>
      </c>
      <c r="E66" s="201">
        <v>0</v>
      </c>
      <c r="F66" s="201"/>
      <c r="G66" s="201"/>
    </row>
    <row r="67" spans="1:7" x14ac:dyDescent="0.25">
      <c r="A67" s="212">
        <v>3238</v>
      </c>
      <c r="B67" s="202" t="s">
        <v>315</v>
      </c>
      <c r="C67" s="201">
        <v>2816.32</v>
      </c>
      <c r="D67" s="201">
        <v>2050</v>
      </c>
      <c r="E67" s="201">
        <v>1000</v>
      </c>
      <c r="F67" s="201">
        <f>E67</f>
        <v>1000</v>
      </c>
      <c r="G67" s="201">
        <f>F67</f>
        <v>1000</v>
      </c>
    </row>
    <row r="68" spans="1:7" x14ac:dyDescent="0.25">
      <c r="A68" s="212">
        <v>3239</v>
      </c>
      <c r="B68" s="202" t="s">
        <v>316</v>
      </c>
      <c r="C68" s="201">
        <v>70.25</v>
      </c>
      <c r="D68" s="201">
        <v>0</v>
      </c>
      <c r="E68" s="201">
        <v>150</v>
      </c>
      <c r="F68" s="201">
        <f>E68</f>
        <v>150</v>
      </c>
      <c r="G68" s="201">
        <f>F68</f>
        <v>150</v>
      </c>
    </row>
    <row r="69" spans="1:7" x14ac:dyDescent="0.25">
      <c r="A69" s="209">
        <v>329</v>
      </c>
      <c r="B69" s="210" t="s">
        <v>317</v>
      </c>
      <c r="C69" s="211">
        <f>C70+C71+C72+C73+C74</f>
        <v>1350.0299999999997</v>
      </c>
      <c r="D69" s="211">
        <f>D70+D71+D72+D73+D74</f>
        <v>1200</v>
      </c>
      <c r="E69" s="211">
        <f>E70+E71+E72+E73+E74</f>
        <v>500</v>
      </c>
      <c r="F69" s="211">
        <f>F70+F71+F72+F73+F74</f>
        <v>500</v>
      </c>
      <c r="G69" s="211">
        <f>G70+G71+G72+G73+G74</f>
        <v>500</v>
      </c>
    </row>
    <row r="70" spans="1:7" x14ac:dyDescent="0.25">
      <c r="A70" s="212">
        <v>3292</v>
      </c>
      <c r="B70" s="202" t="s">
        <v>318</v>
      </c>
      <c r="C70" s="201">
        <v>897.06</v>
      </c>
      <c r="D70" s="201">
        <v>500</v>
      </c>
      <c r="E70" s="201">
        <v>400</v>
      </c>
      <c r="F70" s="201">
        <f>E70</f>
        <v>400</v>
      </c>
      <c r="G70" s="201">
        <f>F70</f>
        <v>400</v>
      </c>
    </row>
    <row r="71" spans="1:7" x14ac:dyDescent="0.25">
      <c r="A71" s="212">
        <v>3293</v>
      </c>
      <c r="B71" s="202" t="s">
        <v>256</v>
      </c>
      <c r="C71" s="201">
        <v>0</v>
      </c>
      <c r="D71" s="201"/>
      <c r="E71" s="201"/>
      <c r="F71" s="201"/>
      <c r="G71" s="201"/>
    </row>
    <row r="72" spans="1:7" x14ac:dyDescent="0.25">
      <c r="A72" s="212">
        <v>3294</v>
      </c>
      <c r="B72" s="202" t="s">
        <v>319</v>
      </c>
      <c r="C72" s="201">
        <v>163.09</v>
      </c>
      <c r="D72" s="201">
        <v>350</v>
      </c>
      <c r="E72" s="201"/>
      <c r="F72" s="201"/>
      <c r="G72" s="201"/>
    </row>
    <row r="73" spans="1:7" x14ac:dyDescent="0.25">
      <c r="A73" s="212">
        <v>3295</v>
      </c>
      <c r="B73" s="202" t="s">
        <v>320</v>
      </c>
      <c r="C73" s="201">
        <v>254.88</v>
      </c>
      <c r="D73" s="201">
        <v>250</v>
      </c>
      <c r="E73" s="201"/>
      <c r="F73" s="201"/>
      <c r="G73" s="201"/>
    </row>
    <row r="74" spans="1:7" x14ac:dyDescent="0.25">
      <c r="A74" s="212">
        <v>3299</v>
      </c>
      <c r="B74" s="202" t="s">
        <v>317</v>
      </c>
      <c r="C74" s="201">
        <v>35</v>
      </c>
      <c r="D74" s="201">
        <v>100</v>
      </c>
      <c r="E74" s="201">
        <v>100</v>
      </c>
      <c r="F74" s="201">
        <f>E74</f>
        <v>100</v>
      </c>
      <c r="G74" s="201">
        <f>F74</f>
        <v>100</v>
      </c>
    </row>
    <row r="75" spans="1:7" x14ac:dyDescent="0.25">
      <c r="A75" s="206">
        <v>34</v>
      </c>
      <c r="B75" s="207" t="s">
        <v>321</v>
      </c>
      <c r="C75" s="208">
        <f>C76</f>
        <v>1101.0899999999999</v>
      </c>
      <c r="D75" s="208">
        <f>D76</f>
        <v>1200</v>
      </c>
      <c r="E75" s="208">
        <f>E76</f>
        <v>400</v>
      </c>
      <c r="F75" s="208">
        <f>F76</f>
        <v>400</v>
      </c>
      <c r="G75" s="208">
        <f>G76</f>
        <v>400</v>
      </c>
    </row>
    <row r="76" spans="1:7" x14ac:dyDescent="0.25">
      <c r="A76" s="209">
        <v>343</v>
      </c>
      <c r="B76" s="210" t="s">
        <v>322</v>
      </c>
      <c r="C76" s="211">
        <f>C77+C78</f>
        <v>1101.0899999999999</v>
      </c>
      <c r="D76" s="211">
        <f>D77+D78</f>
        <v>1200</v>
      </c>
      <c r="E76" s="211">
        <f>E77</f>
        <v>400</v>
      </c>
      <c r="F76" s="211">
        <f>F77+F78</f>
        <v>400</v>
      </c>
      <c r="G76" s="211">
        <f>G77+G78</f>
        <v>400</v>
      </c>
    </row>
    <row r="77" spans="1:7" x14ac:dyDescent="0.25">
      <c r="A77" s="214">
        <v>3431</v>
      </c>
      <c r="B77" s="215" t="s">
        <v>323</v>
      </c>
      <c r="C77" s="216">
        <v>1101.0899999999999</v>
      </c>
      <c r="D77" s="216">
        <v>1200</v>
      </c>
      <c r="E77" s="216">
        <v>400</v>
      </c>
      <c r="F77" s="216">
        <f>E77</f>
        <v>400</v>
      </c>
      <c r="G77" s="216">
        <f>F77</f>
        <v>400</v>
      </c>
    </row>
    <row r="78" spans="1:7" x14ac:dyDescent="0.25">
      <c r="A78" s="214">
        <v>3434</v>
      </c>
      <c r="B78" s="215" t="s">
        <v>317</v>
      </c>
      <c r="C78" s="216">
        <v>0</v>
      </c>
      <c r="D78" s="216"/>
      <c r="E78" s="216"/>
      <c r="F78" s="216"/>
      <c r="G78" s="216"/>
    </row>
    <row r="79" spans="1:7" x14ac:dyDescent="0.25">
      <c r="A79" s="203">
        <v>6</v>
      </c>
      <c r="B79" s="204" t="s">
        <v>7</v>
      </c>
      <c r="C79" s="205">
        <f t="shared" ref="C79:G81" si="7">C80</f>
        <v>144705</v>
      </c>
      <c r="D79" s="205">
        <f t="shared" si="7"/>
        <v>131621</v>
      </c>
      <c r="E79" s="205">
        <f t="shared" si="7"/>
        <v>69460.94</v>
      </c>
      <c r="F79" s="205">
        <f t="shared" si="7"/>
        <v>69460.94</v>
      </c>
      <c r="G79" s="205">
        <f t="shared" si="7"/>
        <v>69460.94</v>
      </c>
    </row>
    <row r="80" spans="1:7" x14ac:dyDescent="0.25">
      <c r="A80" s="206">
        <v>67</v>
      </c>
      <c r="B80" s="207" t="s">
        <v>324</v>
      </c>
      <c r="C80" s="208">
        <f t="shared" si="7"/>
        <v>144705</v>
      </c>
      <c r="D80" s="208">
        <f t="shared" si="7"/>
        <v>131621</v>
      </c>
      <c r="E80" s="208">
        <f t="shared" si="7"/>
        <v>69460.94</v>
      </c>
      <c r="F80" s="208">
        <f t="shared" si="7"/>
        <v>69460.94</v>
      </c>
      <c r="G80" s="208">
        <f t="shared" si="7"/>
        <v>69460.94</v>
      </c>
    </row>
    <row r="81" spans="1:7" x14ac:dyDescent="0.25">
      <c r="A81" s="209">
        <v>671</v>
      </c>
      <c r="B81" s="210" t="s">
        <v>325</v>
      </c>
      <c r="C81" s="211">
        <f t="shared" si="7"/>
        <v>144705</v>
      </c>
      <c r="D81" s="211">
        <f t="shared" si="7"/>
        <v>131621</v>
      </c>
      <c r="E81" s="211">
        <f t="shared" si="7"/>
        <v>69460.94</v>
      </c>
      <c r="F81" s="211">
        <f t="shared" si="7"/>
        <v>69460.94</v>
      </c>
      <c r="G81" s="211">
        <f t="shared" si="7"/>
        <v>69460.94</v>
      </c>
    </row>
    <row r="82" spans="1:7" x14ac:dyDescent="0.25">
      <c r="A82" s="214">
        <v>6711</v>
      </c>
      <c r="B82" s="215" t="s">
        <v>97</v>
      </c>
      <c r="C82" s="216">
        <v>144705</v>
      </c>
      <c r="D82" s="216">
        <v>131621</v>
      </c>
      <c r="E82" s="216">
        <v>69460.94</v>
      </c>
      <c r="F82" s="216">
        <f>E82</f>
        <v>69460.94</v>
      </c>
      <c r="G82" s="216">
        <f>F82</f>
        <v>69460.94</v>
      </c>
    </row>
    <row r="83" spans="1:7" ht="25.5" x14ac:dyDescent="0.25">
      <c r="A83" s="223" t="s">
        <v>376</v>
      </c>
      <c r="B83" s="223" t="s">
        <v>371</v>
      </c>
      <c r="C83" s="201"/>
      <c r="D83" s="201"/>
      <c r="E83" s="201"/>
      <c r="F83" s="201"/>
      <c r="G83" s="201"/>
    </row>
    <row r="84" spans="1:7" ht="25.5" x14ac:dyDescent="0.25">
      <c r="A84" s="223" t="s">
        <v>377</v>
      </c>
      <c r="B84" s="223" t="s">
        <v>385</v>
      </c>
      <c r="C84" s="201"/>
      <c r="D84" s="201"/>
      <c r="E84" s="201"/>
      <c r="F84" s="201"/>
      <c r="G84" s="201"/>
    </row>
    <row r="85" spans="1:7" ht="72.75" x14ac:dyDescent="0.25">
      <c r="A85" s="225" t="s">
        <v>455</v>
      </c>
      <c r="B85" s="226" t="s">
        <v>386</v>
      </c>
      <c r="C85" s="240" t="s">
        <v>414</v>
      </c>
      <c r="D85" s="240" t="s">
        <v>426</v>
      </c>
      <c r="E85" s="201"/>
      <c r="F85" s="201"/>
      <c r="G85" s="201"/>
    </row>
    <row r="86" spans="1:7" x14ac:dyDescent="0.25">
      <c r="A86" s="203">
        <v>3</v>
      </c>
      <c r="B86" s="204" t="s">
        <v>10</v>
      </c>
      <c r="C86" s="205">
        <f>C87+C94</f>
        <v>60981.009999999995</v>
      </c>
      <c r="D86" s="205">
        <f>D87+D94</f>
        <v>104417.67</v>
      </c>
      <c r="E86" s="205">
        <f>E87+E94</f>
        <v>0</v>
      </c>
      <c r="F86" s="205">
        <f>F87+F94</f>
        <v>0</v>
      </c>
      <c r="G86" s="205">
        <f>G87+G94</f>
        <v>0</v>
      </c>
    </row>
    <row r="87" spans="1:7" x14ac:dyDescent="0.25">
      <c r="A87" s="206">
        <v>31</v>
      </c>
      <c r="B87" s="207" t="s">
        <v>11</v>
      </c>
      <c r="C87" s="208">
        <f>C88+C90+C92</f>
        <v>59022.7</v>
      </c>
      <c r="D87" s="208">
        <f>D88+D90+D92</f>
        <v>102357.20999999999</v>
      </c>
      <c r="E87" s="208">
        <f>E88+E90+E92</f>
        <v>0</v>
      </c>
      <c r="F87" s="208">
        <f>F88+F90+F92</f>
        <v>0</v>
      </c>
      <c r="G87" s="208">
        <f>G88+G90+G92</f>
        <v>0</v>
      </c>
    </row>
    <row r="88" spans="1:7" x14ac:dyDescent="0.25">
      <c r="A88" s="209">
        <v>311</v>
      </c>
      <c r="B88" s="210" t="s">
        <v>326</v>
      </c>
      <c r="C88" s="211">
        <f>C89</f>
        <v>47229.78</v>
      </c>
      <c r="D88" s="211">
        <f>D89</f>
        <v>84770.09</v>
      </c>
      <c r="E88" s="211">
        <f>E89</f>
        <v>0</v>
      </c>
      <c r="F88" s="211">
        <f>F89</f>
        <v>0</v>
      </c>
      <c r="G88" s="211">
        <f>G89</f>
        <v>0</v>
      </c>
    </row>
    <row r="89" spans="1:7" x14ac:dyDescent="0.25">
      <c r="A89" s="212">
        <v>3111</v>
      </c>
      <c r="B89" s="202" t="s">
        <v>327</v>
      </c>
      <c r="C89" s="201">
        <v>47229.78</v>
      </c>
      <c r="D89" s="201">
        <v>84770.09</v>
      </c>
      <c r="E89" s="201">
        <v>0</v>
      </c>
      <c r="F89" s="201"/>
      <c r="G89" s="201"/>
    </row>
    <row r="90" spans="1:7" x14ac:dyDescent="0.25">
      <c r="A90" s="209">
        <v>312</v>
      </c>
      <c r="B90" s="210" t="s">
        <v>328</v>
      </c>
      <c r="C90" s="211">
        <f>C91</f>
        <v>4000</v>
      </c>
      <c r="D90" s="211">
        <f>D91</f>
        <v>3600</v>
      </c>
      <c r="E90" s="211">
        <f>E91</f>
        <v>0</v>
      </c>
      <c r="F90" s="211">
        <f>F91</f>
        <v>0</v>
      </c>
      <c r="G90" s="211">
        <f>G91</f>
        <v>0</v>
      </c>
    </row>
    <row r="91" spans="1:7" x14ac:dyDescent="0.25">
      <c r="A91" s="212">
        <v>3121</v>
      </c>
      <c r="B91" s="215" t="s">
        <v>328</v>
      </c>
      <c r="C91" s="201">
        <v>4000</v>
      </c>
      <c r="D91" s="201">
        <v>3600</v>
      </c>
      <c r="E91" s="201">
        <v>0</v>
      </c>
      <c r="F91" s="201"/>
      <c r="G91" s="201"/>
    </row>
    <row r="92" spans="1:7" x14ac:dyDescent="0.25">
      <c r="A92" s="209">
        <v>313</v>
      </c>
      <c r="B92" s="210" t="s">
        <v>329</v>
      </c>
      <c r="C92" s="211">
        <f>C93</f>
        <v>7792.92</v>
      </c>
      <c r="D92" s="211">
        <f>D93</f>
        <v>13987.12</v>
      </c>
      <c r="E92" s="211">
        <f>E93</f>
        <v>0</v>
      </c>
      <c r="F92" s="211">
        <f>F93</f>
        <v>0</v>
      </c>
      <c r="G92" s="211">
        <f>G93</f>
        <v>0</v>
      </c>
    </row>
    <row r="93" spans="1:7" x14ac:dyDescent="0.25">
      <c r="A93" s="212">
        <v>3132</v>
      </c>
      <c r="B93" s="215" t="s">
        <v>330</v>
      </c>
      <c r="C93" s="201">
        <v>7792.92</v>
      </c>
      <c r="D93" s="201">
        <v>13987.12</v>
      </c>
      <c r="E93" s="201">
        <v>0</v>
      </c>
      <c r="F93" s="201"/>
      <c r="G93" s="201"/>
    </row>
    <row r="94" spans="1:7" x14ac:dyDescent="0.25">
      <c r="A94" s="206">
        <v>32</v>
      </c>
      <c r="B94" s="207" t="s">
        <v>27</v>
      </c>
      <c r="C94" s="208">
        <f>C95+C98</f>
        <v>1958.31</v>
      </c>
      <c r="D94" s="208">
        <f>D95+D98</f>
        <v>2060.46</v>
      </c>
      <c r="E94" s="208">
        <f>E95+E99</f>
        <v>0</v>
      </c>
      <c r="F94" s="208">
        <f>F95+F98</f>
        <v>0</v>
      </c>
      <c r="G94" s="208">
        <f>G95+G98</f>
        <v>0</v>
      </c>
    </row>
    <row r="95" spans="1:7" x14ac:dyDescent="0.25">
      <c r="A95" s="209">
        <v>321</v>
      </c>
      <c r="B95" s="210" t="s">
        <v>331</v>
      </c>
      <c r="C95" s="211">
        <f>C96+C97</f>
        <v>1958.31</v>
      </c>
      <c r="D95" s="211">
        <f>D96+D97</f>
        <v>2060.46</v>
      </c>
      <c r="E95" s="211">
        <f>E96+E97</f>
        <v>0</v>
      </c>
      <c r="F95" s="211">
        <f>F96+F97</f>
        <v>0</v>
      </c>
      <c r="G95" s="211">
        <f>G96+G97</f>
        <v>0</v>
      </c>
    </row>
    <row r="96" spans="1:7" x14ac:dyDescent="0.25">
      <c r="A96" s="212">
        <v>3211</v>
      </c>
      <c r="B96" s="215" t="s">
        <v>300</v>
      </c>
      <c r="C96" s="201">
        <v>266.55</v>
      </c>
      <c r="D96" s="201">
        <v>240</v>
      </c>
      <c r="E96" s="201">
        <v>0</v>
      </c>
      <c r="F96" s="201"/>
      <c r="G96" s="201"/>
    </row>
    <row r="97" spans="1:7" x14ac:dyDescent="0.25">
      <c r="A97" s="212">
        <v>3212</v>
      </c>
      <c r="B97" s="215" t="s">
        <v>332</v>
      </c>
      <c r="C97" s="201">
        <v>1691.76</v>
      </c>
      <c r="D97" s="201">
        <v>1820.46</v>
      </c>
      <c r="E97" s="201">
        <v>0</v>
      </c>
      <c r="F97" s="201"/>
      <c r="G97" s="201"/>
    </row>
    <row r="98" spans="1:7" x14ac:dyDescent="0.25">
      <c r="A98" s="217">
        <v>322</v>
      </c>
      <c r="B98" s="218" t="s">
        <v>302</v>
      </c>
      <c r="C98" s="219">
        <f>C99</f>
        <v>0</v>
      </c>
      <c r="D98" s="219">
        <f>D99</f>
        <v>0</v>
      </c>
      <c r="E98" s="219">
        <f>E99</f>
        <v>0</v>
      </c>
      <c r="F98" s="219">
        <f>F99</f>
        <v>0</v>
      </c>
      <c r="G98" s="219">
        <f>F99</f>
        <v>0</v>
      </c>
    </row>
    <row r="99" spans="1:7" x14ac:dyDescent="0.25">
      <c r="A99" s="212">
        <v>3221</v>
      </c>
      <c r="B99" s="215" t="s">
        <v>156</v>
      </c>
      <c r="C99" s="201">
        <v>0</v>
      </c>
      <c r="D99" s="201"/>
      <c r="E99" s="201"/>
      <c r="F99" s="201"/>
      <c r="G99" s="201"/>
    </row>
    <row r="100" spans="1:7" x14ac:dyDescent="0.25">
      <c r="A100" s="203">
        <v>6</v>
      </c>
      <c r="B100" s="204" t="s">
        <v>7</v>
      </c>
      <c r="C100" s="205">
        <f t="shared" ref="C100:G102" si="8">C101</f>
        <v>60981.01</v>
      </c>
      <c r="D100" s="205">
        <f t="shared" si="8"/>
        <v>104417.67</v>
      </c>
      <c r="E100" s="205">
        <f t="shared" si="8"/>
        <v>0</v>
      </c>
      <c r="F100" s="205">
        <f t="shared" si="8"/>
        <v>0</v>
      </c>
      <c r="G100" s="205">
        <f t="shared" si="8"/>
        <v>0</v>
      </c>
    </row>
    <row r="101" spans="1:7" x14ac:dyDescent="0.25">
      <c r="A101" s="206">
        <v>63</v>
      </c>
      <c r="B101" s="207" t="s">
        <v>33</v>
      </c>
      <c r="C101" s="208">
        <f t="shared" si="8"/>
        <v>60981.01</v>
      </c>
      <c r="D101" s="208">
        <f t="shared" si="8"/>
        <v>104417.67</v>
      </c>
      <c r="E101" s="208">
        <f t="shared" si="8"/>
        <v>0</v>
      </c>
      <c r="F101" s="208">
        <f t="shared" si="8"/>
        <v>0</v>
      </c>
      <c r="G101" s="208">
        <f t="shared" si="8"/>
        <v>0</v>
      </c>
    </row>
    <row r="102" spans="1:7" x14ac:dyDescent="0.25">
      <c r="A102" s="209">
        <v>638</v>
      </c>
      <c r="B102" s="210" t="s">
        <v>333</v>
      </c>
      <c r="C102" s="211">
        <f t="shared" si="8"/>
        <v>60981.01</v>
      </c>
      <c r="D102" s="211">
        <f>D103</f>
        <v>104417.67</v>
      </c>
      <c r="E102" s="211">
        <f t="shared" si="8"/>
        <v>0</v>
      </c>
      <c r="F102" s="211">
        <f t="shared" si="8"/>
        <v>0</v>
      </c>
      <c r="G102" s="211">
        <f t="shared" si="8"/>
        <v>0</v>
      </c>
    </row>
    <row r="103" spans="1:7" x14ac:dyDescent="0.25">
      <c r="A103" s="212">
        <v>6381</v>
      </c>
      <c r="B103" s="215" t="s">
        <v>334</v>
      </c>
      <c r="C103" s="201">
        <v>60981.01</v>
      </c>
      <c r="D103" s="201">
        <v>104417.67</v>
      </c>
      <c r="E103" s="201">
        <v>0</v>
      </c>
      <c r="F103" s="201"/>
      <c r="G103" s="201"/>
    </row>
    <row r="104" spans="1:7" ht="25.5" x14ac:dyDescent="0.25">
      <c r="A104" s="223" t="s">
        <v>376</v>
      </c>
      <c r="B104" s="223" t="s">
        <v>371</v>
      </c>
      <c r="C104" s="201"/>
      <c r="D104" s="201"/>
      <c r="E104" s="201"/>
      <c r="F104" s="201"/>
      <c r="G104" s="201"/>
    </row>
    <row r="105" spans="1:7" ht="25.5" x14ac:dyDescent="0.25">
      <c r="A105" s="223" t="s">
        <v>377</v>
      </c>
      <c r="B105" s="223" t="s">
        <v>385</v>
      </c>
      <c r="C105" s="201"/>
      <c r="D105" s="201"/>
      <c r="E105" s="223" t="s">
        <v>470</v>
      </c>
      <c r="F105" s="201"/>
      <c r="G105" s="201"/>
    </row>
    <row r="106" spans="1:7" ht="72.75" x14ac:dyDescent="0.25">
      <c r="A106" s="225" t="s">
        <v>487</v>
      </c>
      <c r="B106" s="226" t="s">
        <v>386</v>
      </c>
      <c r="C106" s="240" t="s">
        <v>414</v>
      </c>
      <c r="D106" s="240" t="s">
        <v>426</v>
      </c>
      <c r="E106" s="240" t="s">
        <v>471</v>
      </c>
      <c r="F106" s="201"/>
      <c r="G106" s="201"/>
    </row>
    <row r="107" spans="1:7" x14ac:dyDescent="0.25">
      <c r="A107" s="203">
        <v>3</v>
      </c>
      <c r="B107" s="204" t="s">
        <v>10</v>
      </c>
      <c r="C107" s="205">
        <f>C108+C115</f>
        <v>60981.009999999995</v>
      </c>
      <c r="D107" s="205">
        <f>D108+D115</f>
        <v>104417.67</v>
      </c>
      <c r="E107" s="205">
        <f>E108+E115</f>
        <v>100000</v>
      </c>
      <c r="F107" s="205">
        <f>F108+F115</f>
        <v>100000</v>
      </c>
      <c r="G107" s="205">
        <f>G108+G115</f>
        <v>100000</v>
      </c>
    </row>
    <row r="108" spans="1:7" x14ac:dyDescent="0.25">
      <c r="A108" s="206">
        <v>31</v>
      </c>
      <c r="B108" s="207" t="s">
        <v>11</v>
      </c>
      <c r="C108" s="208">
        <f>C109+C111+C113</f>
        <v>59022.7</v>
      </c>
      <c r="D108" s="208">
        <f>D109+D111+D113</f>
        <v>102357.20999999999</v>
      </c>
      <c r="E108" s="208">
        <f>E109+E111+E113</f>
        <v>97550</v>
      </c>
      <c r="F108" s="208">
        <f>F109+F111+F113</f>
        <v>97550</v>
      </c>
      <c r="G108" s="208">
        <f>G109+G111+G113</f>
        <v>97550</v>
      </c>
    </row>
    <row r="109" spans="1:7" x14ac:dyDescent="0.25">
      <c r="A109" s="209">
        <v>311</v>
      </c>
      <c r="B109" s="210" t="s">
        <v>326</v>
      </c>
      <c r="C109" s="211">
        <f>C110</f>
        <v>47229.78</v>
      </c>
      <c r="D109" s="211">
        <f>D110</f>
        <v>84770.09</v>
      </c>
      <c r="E109" s="211">
        <f>E110</f>
        <v>73150</v>
      </c>
      <c r="F109" s="211">
        <f>F110</f>
        <v>73150</v>
      </c>
      <c r="G109" s="211">
        <f>G110</f>
        <v>73150</v>
      </c>
    </row>
    <row r="110" spans="1:7" x14ac:dyDescent="0.25">
      <c r="A110" s="212">
        <v>3111</v>
      </c>
      <c r="B110" s="202" t="s">
        <v>327</v>
      </c>
      <c r="C110" s="201">
        <v>47229.78</v>
      </c>
      <c r="D110" s="201">
        <v>84770.09</v>
      </c>
      <c r="E110" s="201">
        <v>73150</v>
      </c>
      <c r="F110" s="201">
        <f>E110</f>
        <v>73150</v>
      </c>
      <c r="G110" s="201">
        <f>F110</f>
        <v>73150</v>
      </c>
    </row>
    <row r="111" spans="1:7" x14ac:dyDescent="0.25">
      <c r="A111" s="209">
        <v>312</v>
      </c>
      <c r="B111" s="210" t="s">
        <v>328</v>
      </c>
      <c r="C111" s="211">
        <f>C112</f>
        <v>4000</v>
      </c>
      <c r="D111" s="211">
        <f>D112</f>
        <v>3600</v>
      </c>
      <c r="E111" s="211">
        <f>E112</f>
        <v>5900</v>
      </c>
      <c r="F111" s="211">
        <f>F112</f>
        <v>5900</v>
      </c>
      <c r="G111" s="211">
        <f>G112</f>
        <v>5900</v>
      </c>
    </row>
    <row r="112" spans="1:7" x14ac:dyDescent="0.25">
      <c r="A112" s="212">
        <v>3121</v>
      </c>
      <c r="B112" s="215" t="s">
        <v>328</v>
      </c>
      <c r="C112" s="201">
        <v>4000</v>
      </c>
      <c r="D112" s="201">
        <v>3600</v>
      </c>
      <c r="E112" s="201">
        <v>5900</v>
      </c>
      <c r="F112" s="201">
        <f>E112</f>
        <v>5900</v>
      </c>
      <c r="G112" s="201">
        <f>F112</f>
        <v>5900</v>
      </c>
    </row>
    <row r="113" spans="1:7" x14ac:dyDescent="0.25">
      <c r="A113" s="209">
        <v>313</v>
      </c>
      <c r="B113" s="210" t="s">
        <v>329</v>
      </c>
      <c r="C113" s="211">
        <f>C114</f>
        <v>7792.92</v>
      </c>
      <c r="D113" s="211">
        <f>D114</f>
        <v>13987.12</v>
      </c>
      <c r="E113" s="211">
        <f>E114</f>
        <v>18500</v>
      </c>
      <c r="F113" s="211">
        <f>F114</f>
        <v>18500</v>
      </c>
      <c r="G113" s="211">
        <f>G114</f>
        <v>18500</v>
      </c>
    </row>
    <row r="114" spans="1:7" x14ac:dyDescent="0.25">
      <c r="A114" s="212">
        <v>3132</v>
      </c>
      <c r="B114" s="215" t="s">
        <v>330</v>
      </c>
      <c r="C114" s="201">
        <v>7792.92</v>
      </c>
      <c r="D114" s="201">
        <v>13987.12</v>
      </c>
      <c r="E114" s="201">
        <v>18500</v>
      </c>
      <c r="F114" s="201">
        <f>E114</f>
        <v>18500</v>
      </c>
      <c r="G114" s="201">
        <f>F114</f>
        <v>18500</v>
      </c>
    </row>
    <row r="115" spans="1:7" x14ac:dyDescent="0.25">
      <c r="A115" s="206">
        <v>32</v>
      </c>
      <c r="B115" s="207" t="s">
        <v>27</v>
      </c>
      <c r="C115" s="208">
        <f>C116+C119</f>
        <v>1958.31</v>
      </c>
      <c r="D115" s="208">
        <f>D116+D119</f>
        <v>2060.46</v>
      </c>
      <c r="E115" s="208">
        <f>E116+E120</f>
        <v>2450</v>
      </c>
      <c r="F115" s="208">
        <f>F116+F119</f>
        <v>2450</v>
      </c>
      <c r="G115" s="208">
        <f>G116+G119</f>
        <v>2450</v>
      </c>
    </row>
    <row r="116" spans="1:7" x14ac:dyDescent="0.25">
      <c r="A116" s="209">
        <v>321</v>
      </c>
      <c r="B116" s="210" t="s">
        <v>331</v>
      </c>
      <c r="C116" s="211">
        <f>C117+C118</f>
        <v>1958.31</v>
      </c>
      <c r="D116" s="211">
        <f>D117+D118</f>
        <v>2060.46</v>
      </c>
      <c r="E116" s="211">
        <f>E117+E118</f>
        <v>2100</v>
      </c>
      <c r="F116" s="211">
        <f>F117+F118</f>
        <v>2100</v>
      </c>
      <c r="G116" s="211">
        <f>G117+G118</f>
        <v>2100</v>
      </c>
    </row>
    <row r="117" spans="1:7" x14ac:dyDescent="0.25">
      <c r="A117" s="212">
        <v>3211</v>
      </c>
      <c r="B117" s="215" t="s">
        <v>300</v>
      </c>
      <c r="C117" s="201">
        <v>266.55</v>
      </c>
      <c r="D117" s="201">
        <v>240</v>
      </c>
      <c r="E117" s="201">
        <v>600</v>
      </c>
      <c r="F117" s="201">
        <f>E117</f>
        <v>600</v>
      </c>
      <c r="G117" s="201">
        <f>F117</f>
        <v>600</v>
      </c>
    </row>
    <row r="118" spans="1:7" x14ac:dyDescent="0.25">
      <c r="A118" s="212">
        <v>3212</v>
      </c>
      <c r="B118" s="215" t="s">
        <v>332</v>
      </c>
      <c r="C118" s="201">
        <v>1691.76</v>
      </c>
      <c r="D118" s="201">
        <v>1820.46</v>
      </c>
      <c r="E118" s="201">
        <v>1500</v>
      </c>
      <c r="F118" s="201">
        <f>E118</f>
        <v>1500</v>
      </c>
      <c r="G118" s="201">
        <f>F118</f>
        <v>1500</v>
      </c>
    </row>
    <row r="119" spans="1:7" x14ac:dyDescent="0.25">
      <c r="A119" s="217">
        <v>322</v>
      </c>
      <c r="B119" s="218" t="s">
        <v>302</v>
      </c>
      <c r="C119" s="219">
        <f>C120</f>
        <v>0</v>
      </c>
      <c r="D119" s="219">
        <f>D120</f>
        <v>0</v>
      </c>
      <c r="E119" s="219">
        <f>E120</f>
        <v>350</v>
      </c>
      <c r="F119" s="219">
        <f>F120</f>
        <v>350</v>
      </c>
      <c r="G119" s="219">
        <f>F120</f>
        <v>350</v>
      </c>
    </row>
    <row r="120" spans="1:7" x14ac:dyDescent="0.25">
      <c r="A120" s="212">
        <v>3221</v>
      </c>
      <c r="B120" s="215" t="s">
        <v>156</v>
      </c>
      <c r="C120" s="201">
        <v>0</v>
      </c>
      <c r="D120" s="201"/>
      <c r="E120" s="201">
        <v>350</v>
      </c>
      <c r="F120" s="201">
        <f>E120</f>
        <v>350</v>
      </c>
      <c r="G120" s="201">
        <f>F120</f>
        <v>350</v>
      </c>
    </row>
    <row r="121" spans="1:7" x14ac:dyDescent="0.25">
      <c r="A121" s="203">
        <v>6</v>
      </c>
      <c r="B121" s="204" t="s">
        <v>7</v>
      </c>
      <c r="C121" s="205">
        <f t="shared" ref="C121:G123" si="9">C122</f>
        <v>60981.01</v>
      </c>
      <c r="D121" s="205">
        <f t="shared" si="9"/>
        <v>104417.67</v>
      </c>
      <c r="E121" s="205">
        <f t="shared" si="9"/>
        <v>100000</v>
      </c>
      <c r="F121" s="205">
        <f t="shared" si="9"/>
        <v>100000</v>
      </c>
      <c r="G121" s="205">
        <f t="shared" si="9"/>
        <v>100000</v>
      </c>
    </row>
    <row r="122" spans="1:7" x14ac:dyDescent="0.25">
      <c r="A122" s="206">
        <v>63</v>
      </c>
      <c r="B122" s="207" t="s">
        <v>33</v>
      </c>
      <c r="C122" s="208">
        <f t="shared" si="9"/>
        <v>60981.01</v>
      </c>
      <c r="D122" s="208">
        <f t="shared" si="9"/>
        <v>104417.67</v>
      </c>
      <c r="E122" s="208">
        <f t="shared" si="9"/>
        <v>100000</v>
      </c>
      <c r="F122" s="208">
        <f t="shared" si="9"/>
        <v>100000</v>
      </c>
      <c r="G122" s="208">
        <f t="shared" si="9"/>
        <v>100000</v>
      </c>
    </row>
    <row r="123" spans="1:7" x14ac:dyDescent="0.25">
      <c r="A123" s="209">
        <v>638</v>
      </c>
      <c r="B123" s="210" t="s">
        <v>333</v>
      </c>
      <c r="C123" s="211">
        <f t="shared" si="9"/>
        <v>60981.01</v>
      </c>
      <c r="D123" s="211">
        <f>D124</f>
        <v>104417.67</v>
      </c>
      <c r="E123" s="211">
        <f t="shared" si="9"/>
        <v>100000</v>
      </c>
      <c r="F123" s="211">
        <f t="shared" si="9"/>
        <v>100000</v>
      </c>
      <c r="G123" s="211">
        <f t="shared" si="9"/>
        <v>100000</v>
      </c>
    </row>
    <row r="124" spans="1:7" x14ac:dyDescent="0.25">
      <c r="A124" s="212">
        <v>6381</v>
      </c>
      <c r="B124" s="215" t="s">
        <v>334</v>
      </c>
      <c r="C124" s="201">
        <v>60981.01</v>
      </c>
      <c r="D124" s="201">
        <v>104417.67</v>
      </c>
      <c r="E124" s="201">
        <v>100000</v>
      </c>
      <c r="F124" s="201">
        <f>E124</f>
        <v>100000</v>
      </c>
      <c r="G124" s="201">
        <f>F124</f>
        <v>100000</v>
      </c>
    </row>
    <row r="125" spans="1:7" ht="25.5" x14ac:dyDescent="0.25">
      <c r="A125" s="223" t="s">
        <v>376</v>
      </c>
      <c r="B125" s="223" t="s">
        <v>371</v>
      </c>
      <c r="C125" s="201"/>
      <c r="D125" s="201"/>
      <c r="E125" s="201"/>
      <c r="F125" s="201"/>
      <c r="G125" s="201"/>
    </row>
    <row r="126" spans="1:7" ht="25.5" x14ac:dyDescent="0.25">
      <c r="A126" s="223" t="s">
        <v>377</v>
      </c>
      <c r="B126" s="223" t="s">
        <v>387</v>
      </c>
      <c r="C126" s="201"/>
      <c r="D126" s="201"/>
      <c r="E126" s="223" t="s">
        <v>470</v>
      </c>
      <c r="F126" s="201"/>
      <c r="G126" s="201"/>
    </row>
    <row r="127" spans="1:7" ht="64.5" customHeight="1" x14ac:dyDescent="0.25">
      <c r="A127" s="225" t="s">
        <v>383</v>
      </c>
      <c r="B127" s="226" t="s">
        <v>386</v>
      </c>
      <c r="C127" s="240" t="s">
        <v>426</v>
      </c>
      <c r="D127" s="240" t="s">
        <v>451</v>
      </c>
      <c r="E127" s="240" t="s">
        <v>471</v>
      </c>
      <c r="F127" s="201"/>
      <c r="G127" s="201"/>
    </row>
    <row r="128" spans="1:7" x14ac:dyDescent="0.25">
      <c r="A128" s="203">
        <v>3</v>
      </c>
      <c r="B128" s="204" t="s">
        <v>10</v>
      </c>
      <c r="C128" s="205">
        <f>C129+C136</f>
        <v>34849.229999999996</v>
      </c>
      <c r="D128" s="205">
        <f>D129+D136</f>
        <v>58400</v>
      </c>
      <c r="E128" s="205">
        <f>E129+E136</f>
        <v>55000</v>
      </c>
      <c r="F128" s="205">
        <f>F129+F136</f>
        <v>55000</v>
      </c>
      <c r="G128" s="205">
        <f>G129+G136</f>
        <v>55000</v>
      </c>
    </row>
    <row r="129" spans="1:7" x14ac:dyDescent="0.25">
      <c r="A129" s="206">
        <v>31</v>
      </c>
      <c r="B129" s="207" t="s">
        <v>11</v>
      </c>
      <c r="C129" s="208">
        <f>C130+C132+C134</f>
        <v>33554.17</v>
      </c>
      <c r="D129" s="208">
        <f>D130+D132+D134</f>
        <v>56450</v>
      </c>
      <c r="E129" s="208">
        <f>E130+E132+E134</f>
        <v>53800</v>
      </c>
      <c r="F129" s="208">
        <f>F130+F132+F134</f>
        <v>53800</v>
      </c>
      <c r="G129" s="208">
        <f>G130+G132+G134</f>
        <v>53800</v>
      </c>
    </row>
    <row r="130" spans="1:7" x14ac:dyDescent="0.25">
      <c r="A130" s="209">
        <v>311</v>
      </c>
      <c r="B130" s="210" t="s">
        <v>326</v>
      </c>
      <c r="C130" s="211">
        <f>C131</f>
        <v>25969.24</v>
      </c>
      <c r="D130" s="211">
        <f>D131</f>
        <v>39400</v>
      </c>
      <c r="E130" s="211">
        <f>E131</f>
        <v>37200</v>
      </c>
      <c r="F130" s="211">
        <f>F131</f>
        <v>37200</v>
      </c>
      <c r="G130" s="211">
        <f>G131</f>
        <v>37200</v>
      </c>
    </row>
    <row r="131" spans="1:7" x14ac:dyDescent="0.25">
      <c r="A131" s="212">
        <v>3111</v>
      </c>
      <c r="B131" s="202" t="s">
        <v>327</v>
      </c>
      <c r="C131" s="201">
        <v>25969.24</v>
      </c>
      <c r="D131" s="201">
        <v>39400</v>
      </c>
      <c r="E131" s="201">
        <v>37200</v>
      </c>
      <c r="F131" s="201">
        <f>E131</f>
        <v>37200</v>
      </c>
      <c r="G131" s="201">
        <f>F131</f>
        <v>37200</v>
      </c>
    </row>
    <row r="132" spans="1:7" x14ac:dyDescent="0.25">
      <c r="A132" s="209">
        <v>312</v>
      </c>
      <c r="B132" s="210" t="s">
        <v>328</v>
      </c>
      <c r="C132" s="211">
        <f>C133</f>
        <v>3300</v>
      </c>
      <c r="D132" s="211">
        <f>D133</f>
        <v>4100</v>
      </c>
      <c r="E132" s="211">
        <f>E133</f>
        <v>1600</v>
      </c>
      <c r="F132" s="211">
        <f>F133</f>
        <v>1600</v>
      </c>
      <c r="G132" s="211">
        <f>G133</f>
        <v>1600</v>
      </c>
    </row>
    <row r="133" spans="1:7" x14ac:dyDescent="0.25">
      <c r="A133" s="212">
        <v>3121</v>
      </c>
      <c r="B133" s="215" t="s">
        <v>328</v>
      </c>
      <c r="C133" s="201">
        <v>3300</v>
      </c>
      <c r="D133" s="201">
        <v>4100</v>
      </c>
      <c r="E133" s="201">
        <v>1600</v>
      </c>
      <c r="F133" s="201">
        <f>E133</f>
        <v>1600</v>
      </c>
      <c r="G133" s="201">
        <f>F133</f>
        <v>1600</v>
      </c>
    </row>
    <row r="134" spans="1:7" x14ac:dyDescent="0.25">
      <c r="A134" s="209">
        <v>313</v>
      </c>
      <c r="B134" s="210" t="s">
        <v>329</v>
      </c>
      <c r="C134" s="211">
        <f>C135</f>
        <v>4284.93</v>
      </c>
      <c r="D134" s="211">
        <f>D135</f>
        <v>12950</v>
      </c>
      <c r="E134" s="211">
        <f>E135</f>
        <v>15000</v>
      </c>
      <c r="F134" s="211">
        <f>F135</f>
        <v>15000</v>
      </c>
      <c r="G134" s="211">
        <f>G135</f>
        <v>15000</v>
      </c>
    </row>
    <row r="135" spans="1:7" x14ac:dyDescent="0.25">
      <c r="A135" s="212">
        <v>3132</v>
      </c>
      <c r="B135" s="215" t="s">
        <v>330</v>
      </c>
      <c r="C135" s="201">
        <v>4284.93</v>
      </c>
      <c r="D135" s="201">
        <v>12950</v>
      </c>
      <c r="E135" s="201">
        <v>15000</v>
      </c>
      <c r="F135" s="201">
        <f>E135</f>
        <v>15000</v>
      </c>
      <c r="G135" s="201">
        <f>F135</f>
        <v>15000</v>
      </c>
    </row>
    <row r="136" spans="1:7" x14ac:dyDescent="0.25">
      <c r="A136" s="206">
        <v>32</v>
      </c>
      <c r="B136" s="207" t="s">
        <v>27</v>
      </c>
      <c r="C136" s="208">
        <f>C137+C140+C143</f>
        <v>1295.0600000000002</v>
      </c>
      <c r="D136" s="208">
        <f>D137+D140+D142</f>
        <v>1950</v>
      </c>
      <c r="E136" s="208">
        <f>E137+E141</f>
        <v>1200</v>
      </c>
      <c r="F136" s="208">
        <f>F137+F140</f>
        <v>1200</v>
      </c>
      <c r="G136" s="208">
        <f>G137+G140</f>
        <v>1200</v>
      </c>
    </row>
    <row r="137" spans="1:7" x14ac:dyDescent="0.25">
      <c r="A137" s="209">
        <v>321</v>
      </c>
      <c r="B137" s="210" t="s">
        <v>331</v>
      </c>
      <c r="C137" s="211">
        <f>C138+C139</f>
        <v>736.86</v>
      </c>
      <c r="D137" s="211">
        <f>D138+D139</f>
        <v>1600</v>
      </c>
      <c r="E137" s="211">
        <f>E138+E139</f>
        <v>1200</v>
      </c>
      <c r="F137" s="211">
        <f>F138+F139</f>
        <v>1200</v>
      </c>
      <c r="G137" s="211">
        <f>G138+G139</f>
        <v>1200</v>
      </c>
    </row>
    <row r="138" spans="1:7" x14ac:dyDescent="0.25">
      <c r="A138" s="212">
        <v>3211</v>
      </c>
      <c r="B138" s="215" t="s">
        <v>300</v>
      </c>
      <c r="C138" s="201">
        <v>0</v>
      </c>
      <c r="D138" s="201">
        <v>200</v>
      </c>
      <c r="E138" s="201">
        <v>400</v>
      </c>
      <c r="F138" s="201">
        <f>E138</f>
        <v>400</v>
      </c>
      <c r="G138" s="201">
        <f>F138</f>
        <v>400</v>
      </c>
    </row>
    <row r="139" spans="1:7" x14ac:dyDescent="0.25">
      <c r="A139" s="212">
        <v>3212</v>
      </c>
      <c r="B139" s="215" t="s">
        <v>332</v>
      </c>
      <c r="C139" s="201">
        <v>736.86</v>
      </c>
      <c r="D139" s="201">
        <v>1400</v>
      </c>
      <c r="E139" s="201">
        <v>800</v>
      </c>
      <c r="F139" s="201">
        <f>E139</f>
        <v>800</v>
      </c>
      <c r="G139" s="201">
        <f>F139</f>
        <v>800</v>
      </c>
    </row>
    <row r="140" spans="1:7" x14ac:dyDescent="0.25">
      <c r="A140" s="217">
        <v>322</v>
      </c>
      <c r="B140" s="218" t="s">
        <v>302</v>
      </c>
      <c r="C140" s="219">
        <f>C141</f>
        <v>332</v>
      </c>
      <c r="D140" s="219">
        <f>D141</f>
        <v>350</v>
      </c>
      <c r="E140" s="219">
        <f>E141</f>
        <v>0</v>
      </c>
      <c r="F140" s="219">
        <f>F141</f>
        <v>0</v>
      </c>
      <c r="G140" s="219">
        <f>F141</f>
        <v>0</v>
      </c>
    </row>
    <row r="141" spans="1:7" x14ac:dyDescent="0.25">
      <c r="A141" s="212">
        <v>3221</v>
      </c>
      <c r="B141" s="215" t="s">
        <v>156</v>
      </c>
      <c r="C141" s="201">
        <v>332</v>
      </c>
      <c r="D141" s="201">
        <v>350</v>
      </c>
      <c r="E141" s="201">
        <v>0</v>
      </c>
      <c r="F141" s="201">
        <f>E141</f>
        <v>0</v>
      </c>
      <c r="G141" s="201">
        <f>F141</f>
        <v>0</v>
      </c>
    </row>
    <row r="142" spans="1:7" x14ac:dyDescent="0.25">
      <c r="A142" s="252">
        <v>323</v>
      </c>
      <c r="B142" s="253" t="s">
        <v>307</v>
      </c>
      <c r="C142" s="254"/>
      <c r="D142" s="254">
        <f>D143</f>
        <v>0</v>
      </c>
      <c r="E142" s="254"/>
      <c r="F142" s="254"/>
      <c r="G142" s="254"/>
    </row>
    <row r="143" spans="1:7" x14ac:dyDescent="0.25">
      <c r="A143" s="212">
        <v>3236</v>
      </c>
      <c r="B143" s="215" t="s">
        <v>428</v>
      </c>
      <c r="C143" s="201">
        <v>226.2</v>
      </c>
      <c r="D143" s="201">
        <v>0</v>
      </c>
      <c r="E143" s="201"/>
      <c r="F143" s="201"/>
      <c r="G143" s="201"/>
    </row>
    <row r="144" spans="1:7" x14ac:dyDescent="0.25">
      <c r="A144" s="203">
        <v>6</v>
      </c>
      <c r="B144" s="204" t="s">
        <v>7</v>
      </c>
      <c r="C144" s="205">
        <f t="shared" ref="C144:G145" si="10">C145</f>
        <v>34849.230000000003</v>
      </c>
      <c r="D144" s="205">
        <f t="shared" si="10"/>
        <v>0</v>
      </c>
      <c r="E144" s="205">
        <f t="shared" si="10"/>
        <v>0</v>
      </c>
      <c r="F144" s="205">
        <f t="shared" si="10"/>
        <v>0</v>
      </c>
      <c r="G144" s="205">
        <f t="shared" si="10"/>
        <v>0</v>
      </c>
    </row>
    <row r="145" spans="1:7" x14ac:dyDescent="0.25">
      <c r="A145" s="206">
        <v>63</v>
      </c>
      <c r="B145" s="207" t="s">
        <v>33</v>
      </c>
      <c r="C145" s="208">
        <f t="shared" si="10"/>
        <v>34849.230000000003</v>
      </c>
      <c r="D145" s="208">
        <f t="shared" si="10"/>
        <v>0</v>
      </c>
      <c r="E145" s="208">
        <f t="shared" si="10"/>
        <v>0</v>
      </c>
      <c r="F145" s="208">
        <f t="shared" si="10"/>
        <v>0</v>
      </c>
      <c r="G145" s="208">
        <f t="shared" si="10"/>
        <v>0</v>
      </c>
    </row>
    <row r="146" spans="1:7" x14ac:dyDescent="0.25">
      <c r="A146" s="209">
        <v>638</v>
      </c>
      <c r="B146" s="210" t="s">
        <v>333</v>
      </c>
      <c r="C146" s="211">
        <f>C147</f>
        <v>34849.230000000003</v>
      </c>
      <c r="D146" s="211">
        <f>D147</f>
        <v>0</v>
      </c>
      <c r="E146" s="211">
        <f>E147</f>
        <v>0</v>
      </c>
      <c r="F146" s="211">
        <f>F147</f>
        <v>0</v>
      </c>
      <c r="G146" s="211">
        <f>G147</f>
        <v>0</v>
      </c>
    </row>
    <row r="147" spans="1:7" x14ac:dyDescent="0.25">
      <c r="A147" s="212">
        <v>6381</v>
      </c>
      <c r="B147" s="215" t="s">
        <v>334</v>
      </c>
      <c r="C147" s="201">
        <v>34849.230000000003</v>
      </c>
      <c r="D147" s="201">
        <v>0</v>
      </c>
      <c r="E147" s="201">
        <v>0</v>
      </c>
      <c r="F147" s="201">
        <f>E147</f>
        <v>0</v>
      </c>
      <c r="G147" s="201">
        <f>F147</f>
        <v>0</v>
      </c>
    </row>
    <row r="148" spans="1:7" x14ac:dyDescent="0.25">
      <c r="A148" s="203">
        <v>6</v>
      </c>
      <c r="B148" s="204" t="s">
        <v>7</v>
      </c>
      <c r="C148" s="205">
        <f t="shared" ref="C148:G150" si="11">C149</f>
        <v>0</v>
      </c>
      <c r="D148" s="205">
        <f t="shared" si="11"/>
        <v>58400</v>
      </c>
      <c r="E148" s="205">
        <f t="shared" si="11"/>
        <v>55000</v>
      </c>
      <c r="F148" s="205">
        <f t="shared" si="11"/>
        <v>55000</v>
      </c>
      <c r="G148" s="205">
        <f t="shared" si="11"/>
        <v>55000</v>
      </c>
    </row>
    <row r="149" spans="1:7" x14ac:dyDescent="0.25">
      <c r="A149" s="206">
        <v>67</v>
      </c>
      <c r="B149" s="207" t="s">
        <v>324</v>
      </c>
      <c r="C149" s="208">
        <f t="shared" si="11"/>
        <v>0</v>
      </c>
      <c r="D149" s="208">
        <f t="shared" si="11"/>
        <v>58400</v>
      </c>
      <c r="E149" s="208">
        <f t="shared" si="11"/>
        <v>55000</v>
      </c>
      <c r="F149" s="208">
        <f t="shared" si="11"/>
        <v>55000</v>
      </c>
      <c r="G149" s="208">
        <f t="shared" si="11"/>
        <v>55000</v>
      </c>
    </row>
    <row r="150" spans="1:7" x14ac:dyDescent="0.25">
      <c r="A150" s="209">
        <v>671</v>
      </c>
      <c r="B150" s="210" t="s">
        <v>325</v>
      </c>
      <c r="C150" s="211">
        <f t="shared" si="11"/>
        <v>0</v>
      </c>
      <c r="D150" s="211">
        <f t="shared" si="11"/>
        <v>58400</v>
      </c>
      <c r="E150" s="211">
        <f t="shared" si="11"/>
        <v>55000</v>
      </c>
      <c r="F150" s="211">
        <f t="shared" si="11"/>
        <v>55000</v>
      </c>
      <c r="G150" s="211">
        <f t="shared" si="11"/>
        <v>55000</v>
      </c>
    </row>
    <row r="151" spans="1:7" x14ac:dyDescent="0.25">
      <c r="A151" s="214">
        <v>6711</v>
      </c>
      <c r="B151" s="215" t="s">
        <v>97</v>
      </c>
      <c r="C151" s="216">
        <v>0</v>
      </c>
      <c r="D151" s="216">
        <v>58400</v>
      </c>
      <c r="E151" s="216">
        <v>55000</v>
      </c>
      <c r="F151" s="216">
        <f>E151</f>
        <v>55000</v>
      </c>
      <c r="G151" s="216">
        <f>F151</f>
        <v>55000</v>
      </c>
    </row>
    <row r="152" spans="1:7" ht="25.5" x14ac:dyDescent="0.25">
      <c r="A152" s="223" t="s">
        <v>376</v>
      </c>
      <c r="B152" s="223" t="s">
        <v>371</v>
      </c>
      <c r="C152" s="201"/>
      <c r="D152" s="201"/>
      <c r="E152" s="201"/>
      <c r="F152" s="201"/>
      <c r="G152" s="201"/>
    </row>
    <row r="153" spans="1:7" x14ac:dyDescent="0.25">
      <c r="A153" s="223" t="s">
        <v>377</v>
      </c>
      <c r="B153" s="223" t="s">
        <v>395</v>
      </c>
      <c r="C153" s="201"/>
      <c r="D153" s="201"/>
      <c r="E153" s="201"/>
      <c r="F153" s="201"/>
      <c r="G153" s="201"/>
    </row>
    <row r="154" spans="1:7" ht="24.75" x14ac:dyDescent="0.25">
      <c r="A154" s="225" t="s">
        <v>455</v>
      </c>
      <c r="B154" s="226" t="s">
        <v>396</v>
      </c>
      <c r="C154" s="201"/>
      <c r="D154" s="201"/>
      <c r="E154" s="201"/>
      <c r="F154" s="201"/>
      <c r="G154" s="201"/>
    </row>
    <row r="155" spans="1:7" x14ac:dyDescent="0.25">
      <c r="A155" s="203">
        <v>3</v>
      </c>
      <c r="B155" s="204" t="s">
        <v>10</v>
      </c>
      <c r="C155" s="205">
        <f t="shared" ref="C155:G157" si="12">C156</f>
        <v>6804.11</v>
      </c>
      <c r="D155" s="205">
        <f t="shared" si="12"/>
        <v>6000</v>
      </c>
      <c r="E155" s="205">
        <f t="shared" si="12"/>
        <v>0</v>
      </c>
      <c r="F155" s="205">
        <f t="shared" si="12"/>
        <v>0</v>
      </c>
      <c r="G155" s="205">
        <f t="shared" si="12"/>
        <v>0</v>
      </c>
    </row>
    <row r="156" spans="1:7" x14ac:dyDescent="0.25">
      <c r="A156" s="206">
        <v>32</v>
      </c>
      <c r="B156" s="207" t="s">
        <v>27</v>
      </c>
      <c r="C156" s="208">
        <f t="shared" si="12"/>
        <v>6804.11</v>
      </c>
      <c r="D156" s="208">
        <f t="shared" si="12"/>
        <v>6000</v>
      </c>
      <c r="E156" s="208">
        <f t="shared" si="12"/>
        <v>0</v>
      </c>
      <c r="F156" s="208">
        <f t="shared" si="12"/>
        <v>0</v>
      </c>
      <c r="G156" s="208">
        <f t="shared" si="12"/>
        <v>0</v>
      </c>
    </row>
    <row r="157" spans="1:7" x14ac:dyDescent="0.25">
      <c r="A157" s="209">
        <v>322</v>
      </c>
      <c r="B157" s="210" t="s">
        <v>302</v>
      </c>
      <c r="C157" s="211">
        <f t="shared" si="12"/>
        <v>6804.11</v>
      </c>
      <c r="D157" s="211">
        <f t="shared" si="12"/>
        <v>6000</v>
      </c>
      <c r="E157" s="211">
        <f t="shared" si="12"/>
        <v>0</v>
      </c>
      <c r="F157" s="211">
        <f t="shared" si="12"/>
        <v>0</v>
      </c>
      <c r="G157" s="211">
        <f t="shared" si="12"/>
        <v>0</v>
      </c>
    </row>
    <row r="158" spans="1:7" x14ac:dyDescent="0.25">
      <c r="A158" s="212">
        <v>3222</v>
      </c>
      <c r="B158" s="202" t="s">
        <v>335</v>
      </c>
      <c r="C158" s="201">
        <v>6804.11</v>
      </c>
      <c r="D158" s="201">
        <v>6000</v>
      </c>
      <c r="E158" s="201">
        <v>0</v>
      </c>
      <c r="F158" s="201"/>
      <c r="G158" s="201"/>
    </row>
    <row r="159" spans="1:7" x14ac:dyDescent="0.25">
      <c r="A159" s="203">
        <v>6</v>
      </c>
      <c r="B159" s="204" t="s">
        <v>7</v>
      </c>
      <c r="C159" s="211">
        <f>C160</f>
        <v>0</v>
      </c>
      <c r="D159" s="211">
        <f>D160</f>
        <v>0</v>
      </c>
      <c r="E159" s="211">
        <f>E160</f>
        <v>0</v>
      </c>
      <c r="F159" s="211">
        <f>F160</f>
        <v>0</v>
      </c>
      <c r="G159" s="211">
        <f>G160</f>
        <v>0</v>
      </c>
    </row>
    <row r="160" spans="1:7" x14ac:dyDescent="0.25">
      <c r="A160" s="206">
        <v>63</v>
      </c>
      <c r="B160" s="207" t="s">
        <v>33</v>
      </c>
      <c r="C160" s="201">
        <v>0</v>
      </c>
      <c r="D160" s="201"/>
      <c r="E160" s="201"/>
      <c r="F160" s="201"/>
      <c r="G160" s="201"/>
    </row>
    <row r="161" spans="1:7" x14ac:dyDescent="0.25">
      <c r="A161" s="209">
        <v>638</v>
      </c>
      <c r="B161" s="210" t="s">
        <v>333</v>
      </c>
      <c r="C161" s="211">
        <f>C162</f>
        <v>6804.11</v>
      </c>
      <c r="D161" s="211">
        <f>D162</f>
        <v>6000</v>
      </c>
      <c r="E161" s="211">
        <f>E162</f>
        <v>0</v>
      </c>
      <c r="F161" s="211">
        <f>F162</f>
        <v>0</v>
      </c>
      <c r="G161" s="211">
        <f>G162</f>
        <v>0</v>
      </c>
    </row>
    <row r="162" spans="1:7" x14ac:dyDescent="0.25">
      <c r="A162" s="212">
        <v>6381</v>
      </c>
      <c r="B162" s="215" t="s">
        <v>334</v>
      </c>
      <c r="C162" s="201">
        <v>6804.11</v>
      </c>
      <c r="D162" s="201">
        <v>6000</v>
      </c>
      <c r="E162" s="201">
        <v>0</v>
      </c>
      <c r="F162" s="201"/>
      <c r="G162" s="201"/>
    </row>
    <row r="163" spans="1:7" ht="25.5" x14ac:dyDescent="0.25">
      <c r="A163" s="223" t="s">
        <v>373</v>
      </c>
      <c r="B163" s="223" t="s">
        <v>371</v>
      </c>
      <c r="C163" s="201"/>
      <c r="D163" s="216"/>
      <c r="E163" s="201"/>
      <c r="F163" s="201"/>
      <c r="G163" s="201"/>
    </row>
    <row r="164" spans="1:7" x14ac:dyDescent="0.25">
      <c r="A164" s="223" t="s">
        <v>388</v>
      </c>
      <c r="B164" s="223" t="s">
        <v>389</v>
      </c>
      <c r="C164" s="201"/>
      <c r="D164" s="216"/>
      <c r="E164" s="201"/>
      <c r="F164" s="201"/>
      <c r="G164" s="201"/>
    </row>
    <row r="165" spans="1:7" x14ac:dyDescent="0.25">
      <c r="A165" s="225" t="s">
        <v>383</v>
      </c>
      <c r="B165" s="226" t="s">
        <v>384</v>
      </c>
      <c r="C165" s="201"/>
      <c r="D165" s="216"/>
      <c r="E165" s="201"/>
      <c r="F165" s="201"/>
      <c r="G165" s="201"/>
    </row>
    <row r="166" spans="1:7" x14ac:dyDescent="0.25">
      <c r="A166" s="203">
        <v>3</v>
      </c>
      <c r="B166" s="204" t="s">
        <v>10</v>
      </c>
      <c r="C166" s="205">
        <f>C167+C174</f>
        <v>110007.14000000001</v>
      </c>
      <c r="D166" s="205">
        <f>D167+D174</f>
        <v>154000</v>
      </c>
      <c r="E166" s="205">
        <f>E167+E174</f>
        <v>165000</v>
      </c>
      <c r="F166" s="205">
        <f>F167+F174</f>
        <v>165000</v>
      </c>
      <c r="G166" s="205">
        <f>G167+G174</f>
        <v>165000</v>
      </c>
    </row>
    <row r="167" spans="1:7" x14ac:dyDescent="0.25">
      <c r="A167" s="206">
        <v>31</v>
      </c>
      <c r="B167" s="207" t="s">
        <v>11</v>
      </c>
      <c r="C167" s="208">
        <f>C168+C170+C172</f>
        <v>109352.34000000001</v>
      </c>
      <c r="D167" s="208">
        <f>D168+D170+D172</f>
        <v>151000</v>
      </c>
      <c r="E167" s="208">
        <f>E168+E170+E172</f>
        <v>163000</v>
      </c>
      <c r="F167" s="208">
        <f>F168+F170+F172</f>
        <v>163000</v>
      </c>
      <c r="G167" s="208">
        <f>G168+G170+G172</f>
        <v>163000</v>
      </c>
    </row>
    <row r="168" spans="1:7" x14ac:dyDescent="0.25">
      <c r="A168" s="209">
        <v>311</v>
      </c>
      <c r="B168" s="210" t="s">
        <v>326</v>
      </c>
      <c r="C168" s="211">
        <f>C169</f>
        <v>93953.35</v>
      </c>
      <c r="D168" s="211">
        <f>D169</f>
        <v>111700</v>
      </c>
      <c r="E168" s="211">
        <f>E169</f>
        <v>115400</v>
      </c>
      <c r="F168" s="211">
        <f>F169</f>
        <v>115400</v>
      </c>
      <c r="G168" s="211">
        <f>G169</f>
        <v>115400</v>
      </c>
    </row>
    <row r="169" spans="1:7" x14ac:dyDescent="0.25">
      <c r="A169" s="212">
        <v>3111</v>
      </c>
      <c r="B169" s="202" t="s">
        <v>327</v>
      </c>
      <c r="C169" s="201">
        <v>93953.35</v>
      </c>
      <c r="D169" s="201">
        <v>111700</v>
      </c>
      <c r="E169" s="201">
        <v>115400</v>
      </c>
      <c r="F169" s="201">
        <f>E169</f>
        <v>115400</v>
      </c>
      <c r="G169" s="201">
        <f>F169</f>
        <v>115400</v>
      </c>
    </row>
    <row r="170" spans="1:7" x14ac:dyDescent="0.25">
      <c r="A170" s="209">
        <v>312</v>
      </c>
      <c r="B170" s="210" t="s">
        <v>328</v>
      </c>
      <c r="C170" s="211">
        <f>C171</f>
        <v>3600</v>
      </c>
      <c r="D170" s="211">
        <f>D171</f>
        <v>4100</v>
      </c>
      <c r="E170" s="211">
        <f>E171</f>
        <v>4100</v>
      </c>
      <c r="F170" s="211">
        <f>F171</f>
        <v>4100</v>
      </c>
      <c r="G170" s="211">
        <f>G171</f>
        <v>4100</v>
      </c>
    </row>
    <row r="171" spans="1:7" x14ac:dyDescent="0.25">
      <c r="A171" s="212">
        <v>3121</v>
      </c>
      <c r="B171" s="215" t="s">
        <v>328</v>
      </c>
      <c r="C171" s="201">
        <v>3600</v>
      </c>
      <c r="D171" s="201">
        <v>4100</v>
      </c>
      <c r="E171" s="201">
        <v>4100</v>
      </c>
      <c r="F171" s="201">
        <f>E171</f>
        <v>4100</v>
      </c>
      <c r="G171" s="201">
        <f>E171</f>
        <v>4100</v>
      </c>
    </row>
    <row r="172" spans="1:7" x14ac:dyDescent="0.25">
      <c r="A172" s="209">
        <v>313</v>
      </c>
      <c r="B172" s="210" t="s">
        <v>329</v>
      </c>
      <c r="C172" s="211">
        <f>C173</f>
        <v>11798.99</v>
      </c>
      <c r="D172" s="211">
        <f>D173</f>
        <v>35200</v>
      </c>
      <c r="E172" s="211">
        <f>E173</f>
        <v>43500</v>
      </c>
      <c r="F172" s="211">
        <f>F173</f>
        <v>43500</v>
      </c>
      <c r="G172" s="211">
        <f>G173</f>
        <v>43500</v>
      </c>
    </row>
    <row r="173" spans="1:7" x14ac:dyDescent="0.25">
      <c r="A173" s="212">
        <v>3132</v>
      </c>
      <c r="B173" s="215" t="s">
        <v>330</v>
      </c>
      <c r="C173" s="201">
        <v>11798.99</v>
      </c>
      <c r="D173" s="201">
        <v>35200</v>
      </c>
      <c r="E173" s="201">
        <v>43500</v>
      </c>
      <c r="F173" s="201">
        <f>E173</f>
        <v>43500</v>
      </c>
      <c r="G173" s="201">
        <f>E173</f>
        <v>43500</v>
      </c>
    </row>
    <row r="174" spans="1:7" x14ac:dyDescent="0.25">
      <c r="A174" s="206">
        <v>32</v>
      </c>
      <c r="B174" s="207" t="s">
        <v>27</v>
      </c>
      <c r="C174" s="208">
        <f>C175+C178</f>
        <v>654.79999999999995</v>
      </c>
      <c r="D174" s="208">
        <f>D175+D178</f>
        <v>3000</v>
      </c>
      <c r="E174" s="208">
        <f>E175+E179</f>
        <v>2000</v>
      </c>
      <c r="F174" s="208">
        <f>F175+F178</f>
        <v>2000</v>
      </c>
      <c r="G174" s="208">
        <f>G175+G178</f>
        <v>2000</v>
      </c>
    </row>
    <row r="175" spans="1:7" x14ac:dyDescent="0.25">
      <c r="A175" s="209">
        <v>321</v>
      </c>
      <c r="B175" s="210" t="s">
        <v>331</v>
      </c>
      <c r="C175" s="211">
        <f>C176+C177</f>
        <v>654.79999999999995</v>
      </c>
      <c r="D175" s="211">
        <f>D176+D177</f>
        <v>3000</v>
      </c>
      <c r="E175" s="211">
        <f>E176+E177</f>
        <v>2000</v>
      </c>
      <c r="F175" s="211">
        <f>F176+F177</f>
        <v>2000</v>
      </c>
      <c r="G175" s="211">
        <f>G176+G177</f>
        <v>2000</v>
      </c>
    </row>
    <row r="176" spans="1:7" x14ac:dyDescent="0.25">
      <c r="A176" s="212">
        <v>3211</v>
      </c>
      <c r="B176" s="215" t="s">
        <v>300</v>
      </c>
      <c r="C176" s="201">
        <v>0</v>
      </c>
      <c r="D176" s="201"/>
      <c r="E176" s="201"/>
      <c r="F176" s="201"/>
      <c r="G176" s="201"/>
    </row>
    <row r="177" spans="1:7" x14ac:dyDescent="0.25">
      <c r="A177" s="212">
        <v>3212</v>
      </c>
      <c r="B177" s="215" t="s">
        <v>332</v>
      </c>
      <c r="C177" s="201">
        <v>654.79999999999995</v>
      </c>
      <c r="D177" s="201">
        <v>3000</v>
      </c>
      <c r="E177" s="201">
        <v>2000</v>
      </c>
      <c r="F177" s="201">
        <f>E177</f>
        <v>2000</v>
      </c>
      <c r="G177" s="201">
        <f>E177</f>
        <v>2000</v>
      </c>
    </row>
    <row r="178" spans="1:7" x14ac:dyDescent="0.25">
      <c r="A178" s="217">
        <v>322</v>
      </c>
      <c r="B178" s="218" t="s">
        <v>302</v>
      </c>
      <c r="C178" s="219">
        <f>C179</f>
        <v>0</v>
      </c>
      <c r="D178" s="219">
        <f>D179</f>
        <v>0</v>
      </c>
      <c r="E178" s="219">
        <f>E179</f>
        <v>0</v>
      </c>
      <c r="F178" s="219">
        <f>F179</f>
        <v>0</v>
      </c>
      <c r="G178" s="219">
        <f>F179</f>
        <v>0</v>
      </c>
    </row>
    <row r="179" spans="1:7" x14ac:dyDescent="0.25">
      <c r="A179" s="212">
        <v>3221</v>
      </c>
      <c r="B179" s="215" t="s">
        <v>156</v>
      </c>
      <c r="C179" s="201">
        <v>0</v>
      </c>
      <c r="D179" s="201"/>
      <c r="E179" s="201"/>
      <c r="F179" s="201"/>
      <c r="G179" s="201"/>
    </row>
    <row r="180" spans="1:7" x14ac:dyDescent="0.25">
      <c r="A180" s="203">
        <v>6</v>
      </c>
      <c r="B180" s="204" t="s">
        <v>7</v>
      </c>
      <c r="C180" s="205">
        <f t="shared" ref="C180:C182" si="13">C181</f>
        <v>110007.14</v>
      </c>
      <c r="D180" s="205">
        <f t="shared" ref="D180:G182" si="14">D181</f>
        <v>154000</v>
      </c>
      <c r="E180" s="205">
        <f>E181+E188</f>
        <v>166000</v>
      </c>
      <c r="F180" s="205">
        <f>F181+F188</f>
        <v>166000</v>
      </c>
      <c r="G180" s="205">
        <f>G181+G188</f>
        <v>166000</v>
      </c>
    </row>
    <row r="181" spans="1:7" x14ac:dyDescent="0.25">
      <c r="A181" s="206">
        <v>67</v>
      </c>
      <c r="B181" s="207" t="s">
        <v>324</v>
      </c>
      <c r="C181" s="208">
        <f t="shared" si="13"/>
        <v>110007.14</v>
      </c>
      <c r="D181" s="208">
        <f t="shared" si="14"/>
        <v>154000</v>
      </c>
      <c r="E181" s="208">
        <f t="shared" si="14"/>
        <v>165000</v>
      </c>
      <c r="F181" s="208">
        <f t="shared" si="14"/>
        <v>165000</v>
      </c>
      <c r="G181" s="208">
        <f t="shared" si="14"/>
        <v>165000</v>
      </c>
    </row>
    <row r="182" spans="1:7" ht="30" x14ac:dyDescent="0.25">
      <c r="A182" s="209">
        <v>671</v>
      </c>
      <c r="B182" s="231" t="s">
        <v>400</v>
      </c>
      <c r="C182" s="211">
        <f t="shared" si="13"/>
        <v>110007.14</v>
      </c>
      <c r="D182" s="211">
        <f t="shared" si="14"/>
        <v>154000</v>
      </c>
      <c r="E182" s="211">
        <f>E183</f>
        <v>165000</v>
      </c>
      <c r="F182" s="211">
        <f>F183</f>
        <v>165000</v>
      </c>
      <c r="G182" s="211">
        <f>G183</f>
        <v>165000</v>
      </c>
    </row>
    <row r="183" spans="1:7" ht="27" customHeight="1" x14ac:dyDescent="0.25">
      <c r="A183" s="212">
        <v>6711</v>
      </c>
      <c r="B183" s="232" t="s">
        <v>401</v>
      </c>
      <c r="C183" s="201">
        <v>110007.14</v>
      </c>
      <c r="D183" s="201">
        <v>154000</v>
      </c>
      <c r="E183" s="201">
        <v>165000</v>
      </c>
      <c r="F183" s="201">
        <f>E183</f>
        <v>165000</v>
      </c>
      <c r="G183" s="201">
        <f>E183</f>
        <v>165000</v>
      </c>
    </row>
    <row r="184" spans="1:7" ht="25.5" x14ac:dyDescent="0.25">
      <c r="A184" s="223" t="s">
        <v>373</v>
      </c>
      <c r="B184" s="223" t="s">
        <v>371</v>
      </c>
      <c r="C184" s="201"/>
      <c r="D184" s="201"/>
      <c r="E184" s="201"/>
      <c r="F184" s="201"/>
      <c r="G184" s="201"/>
    </row>
    <row r="185" spans="1:7" x14ac:dyDescent="0.25">
      <c r="A185" s="223" t="s">
        <v>390</v>
      </c>
      <c r="B185" s="223" t="s">
        <v>391</v>
      </c>
      <c r="C185" s="201"/>
      <c r="D185" s="201"/>
      <c r="E185" s="201"/>
      <c r="F185" s="201"/>
      <c r="G185" s="201"/>
    </row>
    <row r="186" spans="1:7" x14ac:dyDescent="0.25">
      <c r="A186" s="225" t="s">
        <v>383</v>
      </c>
      <c r="B186" s="226" t="s">
        <v>384</v>
      </c>
      <c r="C186" s="201"/>
      <c r="D186" s="201"/>
      <c r="E186" s="201"/>
      <c r="F186" s="201"/>
      <c r="G186" s="201"/>
    </row>
    <row r="187" spans="1:7" x14ac:dyDescent="0.25">
      <c r="A187" s="203">
        <v>4</v>
      </c>
      <c r="B187" s="204" t="s">
        <v>12</v>
      </c>
      <c r="C187" s="205">
        <f t="shared" ref="C187:G191" si="15">C188</f>
        <v>995.42</v>
      </c>
      <c r="D187" s="205">
        <f>D188</f>
        <v>1000</v>
      </c>
      <c r="E187" s="205">
        <f t="shared" si="15"/>
        <v>1000</v>
      </c>
      <c r="F187" s="205">
        <f t="shared" si="15"/>
        <v>1000</v>
      </c>
      <c r="G187" s="205">
        <f t="shared" si="15"/>
        <v>1000</v>
      </c>
    </row>
    <row r="188" spans="1:7" x14ac:dyDescent="0.25">
      <c r="A188" s="206">
        <v>42</v>
      </c>
      <c r="B188" s="207" t="s">
        <v>35</v>
      </c>
      <c r="C188" s="208">
        <f>C191+C189</f>
        <v>995.42</v>
      </c>
      <c r="D188" s="208">
        <f>D191+D189</f>
        <v>1000</v>
      </c>
      <c r="E188" s="208">
        <f>E191</f>
        <v>1000</v>
      </c>
      <c r="F188" s="208">
        <f>F191</f>
        <v>1000</v>
      </c>
      <c r="G188" s="208">
        <f>G191</f>
        <v>1000</v>
      </c>
    </row>
    <row r="189" spans="1:7" x14ac:dyDescent="0.25">
      <c r="A189" s="209">
        <v>422</v>
      </c>
      <c r="B189" s="210" t="s">
        <v>349</v>
      </c>
      <c r="C189" s="211">
        <f>C190</f>
        <v>0</v>
      </c>
      <c r="D189" s="211">
        <f>D190</f>
        <v>0</v>
      </c>
      <c r="E189" s="211"/>
      <c r="F189" s="211"/>
      <c r="G189" s="211"/>
    </row>
    <row r="190" spans="1:7" x14ac:dyDescent="0.25">
      <c r="A190" s="212">
        <v>4227</v>
      </c>
      <c r="B190" s="202" t="s">
        <v>286</v>
      </c>
      <c r="C190" s="201"/>
      <c r="D190" s="201"/>
      <c r="E190" s="201"/>
      <c r="F190" s="201"/>
      <c r="G190" s="201"/>
    </row>
    <row r="191" spans="1:7" x14ac:dyDescent="0.25">
      <c r="A191" s="209">
        <v>424</v>
      </c>
      <c r="B191" s="210" t="s">
        <v>336</v>
      </c>
      <c r="C191" s="211">
        <f t="shared" si="15"/>
        <v>995.42</v>
      </c>
      <c r="D191" s="211">
        <f t="shared" si="15"/>
        <v>1000</v>
      </c>
      <c r="E191" s="211">
        <f t="shared" si="15"/>
        <v>1000</v>
      </c>
      <c r="F191" s="211">
        <f t="shared" si="15"/>
        <v>1000</v>
      </c>
      <c r="G191" s="211">
        <f t="shared" si="15"/>
        <v>1000</v>
      </c>
    </row>
    <row r="192" spans="1:7" x14ac:dyDescent="0.25">
      <c r="A192" s="212">
        <v>4241</v>
      </c>
      <c r="B192" s="202" t="s">
        <v>337</v>
      </c>
      <c r="C192" s="201">
        <v>995.42</v>
      </c>
      <c r="D192" s="201">
        <v>1000</v>
      </c>
      <c r="E192" s="201">
        <v>1000</v>
      </c>
      <c r="F192" s="201">
        <f>E192</f>
        <v>1000</v>
      </c>
      <c r="G192" s="201">
        <f>F192</f>
        <v>1000</v>
      </c>
    </row>
    <row r="193" spans="1:7" x14ac:dyDescent="0.25">
      <c r="A193" s="203">
        <v>6</v>
      </c>
      <c r="B193" s="204" t="s">
        <v>7</v>
      </c>
      <c r="C193" s="205">
        <f t="shared" ref="C193:G195" si="16">C194</f>
        <v>995.42</v>
      </c>
      <c r="D193" s="205">
        <f t="shared" si="16"/>
        <v>1000</v>
      </c>
      <c r="E193" s="205">
        <f t="shared" si="16"/>
        <v>1000</v>
      </c>
      <c r="F193" s="205">
        <f t="shared" si="16"/>
        <v>1000</v>
      </c>
      <c r="G193" s="205">
        <f t="shared" si="16"/>
        <v>1000</v>
      </c>
    </row>
    <row r="194" spans="1:7" x14ac:dyDescent="0.25">
      <c r="A194" s="206">
        <v>67</v>
      </c>
      <c r="B194" s="207" t="s">
        <v>324</v>
      </c>
      <c r="C194" s="208">
        <f t="shared" si="16"/>
        <v>995.42</v>
      </c>
      <c r="D194" s="208">
        <f t="shared" si="16"/>
        <v>1000</v>
      </c>
      <c r="E194" s="208">
        <f t="shared" si="16"/>
        <v>1000</v>
      </c>
      <c r="F194" s="208">
        <f t="shared" si="16"/>
        <v>1000</v>
      </c>
      <c r="G194" s="208">
        <f t="shared" si="16"/>
        <v>1000</v>
      </c>
    </row>
    <row r="195" spans="1:7" x14ac:dyDescent="0.25">
      <c r="A195" s="209">
        <v>671</v>
      </c>
      <c r="B195" s="210" t="s">
        <v>325</v>
      </c>
      <c r="C195" s="211">
        <f t="shared" si="16"/>
        <v>995.42</v>
      </c>
      <c r="D195" s="211">
        <f t="shared" si="16"/>
        <v>1000</v>
      </c>
      <c r="E195" s="211">
        <f t="shared" si="16"/>
        <v>1000</v>
      </c>
      <c r="F195" s="211">
        <f t="shared" si="16"/>
        <v>1000</v>
      </c>
      <c r="G195" s="211">
        <f t="shared" si="16"/>
        <v>1000</v>
      </c>
    </row>
    <row r="196" spans="1:7" ht="25.15" customHeight="1" x14ac:dyDescent="0.25">
      <c r="A196" s="212">
        <v>6712</v>
      </c>
      <c r="B196" s="213" t="s">
        <v>338</v>
      </c>
      <c r="C196" s="201">
        <v>995.42</v>
      </c>
      <c r="D196" s="201">
        <v>1000</v>
      </c>
      <c r="E196" s="201">
        <v>1000</v>
      </c>
      <c r="F196" s="201">
        <f>E196</f>
        <v>1000</v>
      </c>
      <c r="G196" s="201">
        <f>F196</f>
        <v>1000</v>
      </c>
    </row>
    <row r="197" spans="1:7" ht="25.5" x14ac:dyDescent="0.25">
      <c r="A197" s="223" t="s">
        <v>373</v>
      </c>
      <c r="B197" s="223" t="s">
        <v>371</v>
      </c>
      <c r="C197" s="201"/>
      <c r="D197" s="201"/>
      <c r="E197" s="201"/>
      <c r="F197" s="201"/>
      <c r="G197" s="201"/>
    </row>
    <row r="198" spans="1:7" x14ac:dyDescent="0.25">
      <c r="A198" s="223" t="s">
        <v>381</v>
      </c>
      <c r="B198" s="223" t="s">
        <v>382</v>
      </c>
      <c r="C198" s="201"/>
      <c r="D198" s="201"/>
      <c r="E198" s="201"/>
      <c r="F198" s="201"/>
      <c r="G198" s="201"/>
    </row>
    <row r="199" spans="1:7" x14ac:dyDescent="0.25">
      <c r="A199" s="225" t="s">
        <v>383</v>
      </c>
      <c r="B199" s="226" t="s">
        <v>384</v>
      </c>
      <c r="C199" s="201"/>
      <c r="D199" s="201"/>
      <c r="E199" s="201"/>
      <c r="F199" s="201"/>
      <c r="G199" s="201"/>
    </row>
    <row r="200" spans="1:7" x14ac:dyDescent="0.25">
      <c r="A200" s="203">
        <v>3</v>
      </c>
      <c r="B200" s="204" t="s">
        <v>10</v>
      </c>
      <c r="C200" s="205">
        <f t="shared" ref="C200" si="17">C201</f>
        <v>35400</v>
      </c>
      <c r="D200" s="205">
        <f>D201</f>
        <v>35400</v>
      </c>
      <c r="E200" s="205">
        <f>E201</f>
        <v>35000</v>
      </c>
      <c r="F200" s="205">
        <f>F201</f>
        <v>35000</v>
      </c>
      <c r="G200" s="205">
        <f>G201</f>
        <v>35000</v>
      </c>
    </row>
    <row r="201" spans="1:7" x14ac:dyDescent="0.25">
      <c r="A201" s="206">
        <v>32</v>
      </c>
      <c r="B201" s="207" t="s">
        <v>27</v>
      </c>
      <c r="C201" s="208">
        <f>C202+C204+C210+C218</f>
        <v>35400</v>
      </c>
      <c r="D201" s="208">
        <f>D202+D204+D210+D218</f>
        <v>35400</v>
      </c>
      <c r="E201" s="208">
        <f>E204+E210+E218</f>
        <v>35000</v>
      </c>
      <c r="F201" s="208">
        <f>F204+F210+F218</f>
        <v>35000</v>
      </c>
      <c r="G201" s="208">
        <f>G204+G210+G218</f>
        <v>35000</v>
      </c>
    </row>
    <row r="202" spans="1:7" x14ac:dyDescent="0.25">
      <c r="A202" s="209">
        <v>321</v>
      </c>
      <c r="B202" s="210" t="s">
        <v>331</v>
      </c>
      <c r="C202" s="211">
        <f>C203</f>
        <v>2298.75</v>
      </c>
      <c r="D202" s="211">
        <f>D203</f>
        <v>0</v>
      </c>
      <c r="E202" s="255"/>
      <c r="F202" s="255"/>
      <c r="G202" s="255"/>
    </row>
    <row r="203" spans="1:7" x14ac:dyDescent="0.25">
      <c r="A203" s="212">
        <v>3211</v>
      </c>
      <c r="B203" s="202" t="s">
        <v>300</v>
      </c>
      <c r="C203" s="201">
        <v>2298.75</v>
      </c>
      <c r="D203" s="201">
        <v>0</v>
      </c>
      <c r="E203" s="201"/>
      <c r="F203" s="201"/>
      <c r="G203" s="201"/>
    </row>
    <row r="204" spans="1:7" x14ac:dyDescent="0.25">
      <c r="A204" s="209">
        <v>322</v>
      </c>
      <c r="B204" s="210" t="s">
        <v>302</v>
      </c>
      <c r="C204" s="211">
        <f>C205+C206+C207+C208+C209</f>
        <v>13508.26</v>
      </c>
      <c r="D204" s="211">
        <f>D205+D206+D207+D208+D209</f>
        <v>16000</v>
      </c>
      <c r="E204" s="211">
        <f>E205+E206+E207+E208</f>
        <v>18500</v>
      </c>
      <c r="F204" s="211">
        <f>F205+F206+F207+F208</f>
        <v>18500</v>
      </c>
      <c r="G204" s="211">
        <f>G205+G206+G207+G208</f>
        <v>18500</v>
      </c>
    </row>
    <row r="205" spans="1:7" x14ac:dyDescent="0.25">
      <c r="A205" s="212">
        <v>3221</v>
      </c>
      <c r="B205" s="202" t="s">
        <v>156</v>
      </c>
      <c r="C205" s="201">
        <v>0</v>
      </c>
      <c r="D205" s="201">
        <v>3000</v>
      </c>
      <c r="E205" s="201">
        <v>11500</v>
      </c>
      <c r="F205" s="201">
        <f t="shared" ref="F205:G208" si="18">E205</f>
        <v>11500</v>
      </c>
      <c r="G205" s="201">
        <f t="shared" si="18"/>
        <v>11500</v>
      </c>
    </row>
    <row r="206" spans="1:7" x14ac:dyDescent="0.25">
      <c r="A206" s="212">
        <v>3223</v>
      </c>
      <c r="B206" s="202" t="s">
        <v>170</v>
      </c>
      <c r="C206" s="201">
        <v>2849.77</v>
      </c>
      <c r="D206" s="201">
        <v>2000</v>
      </c>
      <c r="E206" s="201">
        <v>2000</v>
      </c>
      <c r="F206" s="201">
        <f t="shared" si="18"/>
        <v>2000</v>
      </c>
      <c r="G206" s="201">
        <f t="shared" si="18"/>
        <v>2000</v>
      </c>
    </row>
    <row r="207" spans="1:7" x14ac:dyDescent="0.25">
      <c r="A207" s="212">
        <v>3223</v>
      </c>
      <c r="B207" s="202" t="s">
        <v>172</v>
      </c>
      <c r="C207" s="201">
        <v>10658.49</v>
      </c>
      <c r="D207" s="201">
        <v>9000</v>
      </c>
      <c r="E207" s="201">
        <v>3000</v>
      </c>
      <c r="F207" s="201">
        <f t="shared" si="18"/>
        <v>3000</v>
      </c>
      <c r="G207" s="201">
        <f t="shared" si="18"/>
        <v>3000</v>
      </c>
    </row>
    <row r="208" spans="1:7" ht="30" x14ac:dyDescent="0.25">
      <c r="A208" s="212">
        <v>3224</v>
      </c>
      <c r="B208" s="213" t="s">
        <v>415</v>
      </c>
      <c r="C208" s="201">
        <v>0</v>
      </c>
      <c r="D208" s="201">
        <v>2000</v>
      </c>
      <c r="E208" s="201">
        <v>2000</v>
      </c>
      <c r="F208" s="201">
        <f t="shared" si="18"/>
        <v>2000</v>
      </c>
      <c r="G208" s="201">
        <f t="shared" si="18"/>
        <v>2000</v>
      </c>
    </row>
    <row r="209" spans="1:7" x14ac:dyDescent="0.25">
      <c r="A209" s="212">
        <v>3225</v>
      </c>
      <c r="B209" s="213" t="s">
        <v>416</v>
      </c>
      <c r="C209" s="201">
        <v>0</v>
      </c>
      <c r="D209" s="201"/>
      <c r="E209" s="201"/>
      <c r="F209" s="201"/>
      <c r="G209" s="201"/>
    </row>
    <row r="210" spans="1:7" x14ac:dyDescent="0.25">
      <c r="A210" s="209">
        <v>323</v>
      </c>
      <c r="B210" s="210" t="s">
        <v>307</v>
      </c>
      <c r="C210" s="211">
        <f>C211+C212+C215</f>
        <v>19327.55</v>
      </c>
      <c r="D210" s="211">
        <f>D211+D212+D214+D217+D215</f>
        <v>18200</v>
      </c>
      <c r="E210" s="211">
        <f>E211+E212+E214+E215+E213</f>
        <v>14500</v>
      </c>
      <c r="F210" s="211">
        <f>F211+F212+F214+F215</f>
        <v>14500</v>
      </c>
      <c r="G210" s="211">
        <f>G211+G212+G214+G215</f>
        <v>14500</v>
      </c>
    </row>
    <row r="211" spans="1:7" x14ac:dyDescent="0.25">
      <c r="A211" s="212">
        <v>3231</v>
      </c>
      <c r="B211" s="202" t="s">
        <v>194</v>
      </c>
      <c r="C211" s="201">
        <v>15111.97</v>
      </c>
      <c r="D211" s="201">
        <v>10600</v>
      </c>
      <c r="E211" s="201">
        <v>7000</v>
      </c>
      <c r="F211" s="201">
        <f>E211</f>
        <v>7000</v>
      </c>
      <c r="G211" s="201">
        <f>F211</f>
        <v>7000</v>
      </c>
    </row>
    <row r="212" spans="1:7" x14ac:dyDescent="0.25">
      <c r="A212" s="212">
        <v>3232</v>
      </c>
      <c r="B212" s="202" t="s">
        <v>309</v>
      </c>
      <c r="C212" s="201">
        <v>1592.76</v>
      </c>
      <c r="D212" s="201">
        <v>2600</v>
      </c>
      <c r="E212" s="201">
        <v>2500</v>
      </c>
      <c r="F212" s="201">
        <f>E212</f>
        <v>2500</v>
      </c>
      <c r="G212" s="201">
        <f>F212</f>
        <v>2500</v>
      </c>
    </row>
    <row r="213" spans="1:7" x14ac:dyDescent="0.25">
      <c r="A213" s="212">
        <v>3233</v>
      </c>
      <c r="B213" s="202" t="s">
        <v>472</v>
      </c>
      <c r="C213" s="201"/>
      <c r="D213" s="201"/>
      <c r="E213" s="201"/>
      <c r="F213" s="201"/>
      <c r="G213" s="201"/>
    </row>
    <row r="214" spans="1:7" x14ac:dyDescent="0.25">
      <c r="A214" s="212">
        <v>3234</v>
      </c>
      <c r="B214" s="202" t="s">
        <v>311</v>
      </c>
      <c r="C214" s="201">
        <v>0</v>
      </c>
      <c r="D214" s="201">
        <v>1000</v>
      </c>
      <c r="E214" s="201">
        <v>1500</v>
      </c>
      <c r="F214" s="201">
        <f>E214</f>
        <v>1500</v>
      </c>
      <c r="G214" s="201">
        <f>F214</f>
        <v>1500</v>
      </c>
    </row>
    <row r="215" spans="1:7" x14ac:dyDescent="0.25">
      <c r="A215" s="212">
        <v>3235</v>
      </c>
      <c r="B215" s="202" t="s">
        <v>312</v>
      </c>
      <c r="C215" s="201">
        <v>2622.82</v>
      </c>
      <c r="D215" s="201">
        <v>4000</v>
      </c>
      <c r="E215" s="201">
        <v>3500</v>
      </c>
      <c r="F215" s="201">
        <f>E215</f>
        <v>3500</v>
      </c>
      <c r="G215" s="201">
        <f>F215</f>
        <v>3500</v>
      </c>
    </row>
    <row r="216" spans="1:7" x14ac:dyDescent="0.25">
      <c r="A216" s="212">
        <v>3237</v>
      </c>
      <c r="B216" s="202" t="s">
        <v>230</v>
      </c>
      <c r="C216" s="201">
        <v>0</v>
      </c>
      <c r="D216" s="201"/>
      <c r="E216" s="201"/>
      <c r="F216" s="201"/>
      <c r="G216" s="201"/>
    </row>
    <row r="217" spans="1:7" x14ac:dyDescent="0.25">
      <c r="A217" s="212">
        <v>3239</v>
      </c>
      <c r="B217" s="202" t="s">
        <v>316</v>
      </c>
      <c r="C217" s="201"/>
      <c r="D217" s="201">
        <v>0</v>
      </c>
      <c r="E217" s="201"/>
      <c r="F217" s="201"/>
      <c r="G217" s="201"/>
    </row>
    <row r="218" spans="1:7" x14ac:dyDescent="0.25">
      <c r="A218" s="209">
        <v>329</v>
      </c>
      <c r="B218" s="210" t="s">
        <v>339</v>
      </c>
      <c r="C218" s="211">
        <f>C219</f>
        <v>265.44</v>
      </c>
      <c r="D218" s="211">
        <f>D219</f>
        <v>1200</v>
      </c>
      <c r="E218" s="211">
        <f>E219</f>
        <v>2000</v>
      </c>
      <c r="F218" s="211">
        <f>F219</f>
        <v>2000</v>
      </c>
      <c r="G218" s="211">
        <f>G219</f>
        <v>2000</v>
      </c>
    </row>
    <row r="219" spans="1:7" x14ac:dyDescent="0.25">
      <c r="A219" s="212">
        <v>3299</v>
      </c>
      <c r="B219" s="202" t="s">
        <v>339</v>
      </c>
      <c r="C219" s="201">
        <v>265.44</v>
      </c>
      <c r="D219" s="201">
        <v>1200</v>
      </c>
      <c r="E219" s="201">
        <v>2000</v>
      </c>
      <c r="F219" s="201">
        <f>E219</f>
        <v>2000</v>
      </c>
      <c r="G219" s="201">
        <f>F219</f>
        <v>2000</v>
      </c>
    </row>
    <row r="220" spans="1:7" x14ac:dyDescent="0.25">
      <c r="A220" s="203">
        <v>6</v>
      </c>
      <c r="B220" s="204" t="s">
        <v>7</v>
      </c>
      <c r="C220" s="205">
        <f t="shared" ref="C220:G222" si="19">C221</f>
        <v>35400</v>
      </c>
      <c r="D220" s="205">
        <f t="shared" si="19"/>
        <v>35400</v>
      </c>
      <c r="E220" s="205">
        <f t="shared" si="19"/>
        <v>35000</v>
      </c>
      <c r="F220" s="205">
        <f t="shared" si="19"/>
        <v>35000</v>
      </c>
      <c r="G220" s="205">
        <f t="shared" si="19"/>
        <v>35000</v>
      </c>
    </row>
    <row r="221" spans="1:7" x14ac:dyDescent="0.25">
      <c r="A221" s="206">
        <v>67</v>
      </c>
      <c r="B221" s="207" t="s">
        <v>324</v>
      </c>
      <c r="C221" s="208">
        <f t="shared" si="19"/>
        <v>35400</v>
      </c>
      <c r="D221" s="208">
        <f t="shared" si="19"/>
        <v>35400</v>
      </c>
      <c r="E221" s="208">
        <f t="shared" si="19"/>
        <v>35000</v>
      </c>
      <c r="F221" s="208">
        <f t="shared" si="19"/>
        <v>35000</v>
      </c>
      <c r="G221" s="208">
        <f t="shared" si="19"/>
        <v>35000</v>
      </c>
    </row>
    <row r="222" spans="1:7" x14ac:dyDescent="0.25">
      <c r="A222" s="209">
        <v>671</v>
      </c>
      <c r="B222" s="210" t="s">
        <v>325</v>
      </c>
      <c r="C222" s="211">
        <f t="shared" si="19"/>
        <v>35400</v>
      </c>
      <c r="D222" s="211">
        <f t="shared" si="19"/>
        <v>35400</v>
      </c>
      <c r="E222" s="211">
        <f t="shared" si="19"/>
        <v>35000</v>
      </c>
      <c r="F222" s="211">
        <f t="shared" si="19"/>
        <v>35000</v>
      </c>
      <c r="G222" s="211">
        <f t="shared" si="19"/>
        <v>35000</v>
      </c>
    </row>
    <row r="223" spans="1:7" x14ac:dyDescent="0.25">
      <c r="A223" s="212">
        <v>6711</v>
      </c>
      <c r="B223" s="202" t="s">
        <v>97</v>
      </c>
      <c r="C223" s="201">
        <v>35400</v>
      </c>
      <c r="D223" s="201">
        <v>35400</v>
      </c>
      <c r="E223" s="201">
        <v>35000</v>
      </c>
      <c r="F223" s="201">
        <f>E223</f>
        <v>35000</v>
      </c>
      <c r="G223" s="201">
        <f>F223</f>
        <v>35000</v>
      </c>
    </row>
    <row r="224" spans="1:7" ht="25.5" x14ac:dyDescent="0.25">
      <c r="A224" s="223" t="s">
        <v>373</v>
      </c>
      <c r="B224" s="223" t="s">
        <v>371</v>
      </c>
      <c r="C224" s="201"/>
      <c r="D224" s="201"/>
      <c r="E224" s="201"/>
      <c r="F224" s="201"/>
      <c r="G224" s="201"/>
    </row>
    <row r="225" spans="1:7" x14ac:dyDescent="0.25">
      <c r="A225" s="223" t="s">
        <v>392</v>
      </c>
      <c r="B225" s="223" t="s">
        <v>393</v>
      </c>
      <c r="C225" s="201"/>
      <c r="D225" s="201"/>
      <c r="E225" s="201"/>
      <c r="F225" s="201"/>
      <c r="G225" s="201"/>
    </row>
    <row r="226" spans="1:7" x14ac:dyDescent="0.25">
      <c r="A226" s="225" t="s">
        <v>488</v>
      </c>
      <c r="B226" s="226" t="s">
        <v>380</v>
      </c>
      <c r="C226" s="201"/>
      <c r="D226" s="201"/>
      <c r="E226" s="201"/>
      <c r="F226" s="201"/>
      <c r="G226" s="201"/>
    </row>
    <row r="227" spans="1:7" x14ac:dyDescent="0.25">
      <c r="A227" s="203">
        <v>3</v>
      </c>
      <c r="B227" s="204" t="s">
        <v>10</v>
      </c>
      <c r="C227" s="205">
        <f>C228+C237</f>
        <v>2114101.9500000002</v>
      </c>
      <c r="D227" s="205">
        <f>D228+D237</f>
        <v>2280000</v>
      </c>
      <c r="E227" s="205">
        <f>E228+E237</f>
        <v>2400000</v>
      </c>
      <c r="F227" s="205">
        <f>F228+F237</f>
        <v>2400000</v>
      </c>
      <c r="G227" s="205">
        <f>G228+G237</f>
        <v>2400000</v>
      </c>
    </row>
    <row r="228" spans="1:7" x14ac:dyDescent="0.25">
      <c r="A228" s="206">
        <v>31</v>
      </c>
      <c r="B228" s="207" t="s">
        <v>11</v>
      </c>
      <c r="C228" s="208">
        <f>C229+C233+C235</f>
        <v>2082217.74</v>
      </c>
      <c r="D228" s="208">
        <f>D229+D233+D235</f>
        <v>2244200</v>
      </c>
      <c r="E228" s="208">
        <f>E229+E233+E235</f>
        <v>2365500</v>
      </c>
      <c r="F228" s="208">
        <f>F229+F233+F235</f>
        <v>2365500</v>
      </c>
      <c r="G228" s="208">
        <f>G229+G233+G235</f>
        <v>2365500</v>
      </c>
    </row>
    <row r="229" spans="1:7" x14ac:dyDescent="0.25">
      <c r="A229" s="209">
        <v>311</v>
      </c>
      <c r="B229" s="210" t="s">
        <v>326</v>
      </c>
      <c r="C229" s="211">
        <f>C230+C231+C232</f>
        <v>1729562.2</v>
      </c>
      <c r="D229" s="211">
        <f>D230+D231+D232</f>
        <v>1800600</v>
      </c>
      <c r="E229" s="211">
        <f>E230+E231+E232</f>
        <v>1981500</v>
      </c>
      <c r="F229" s="211">
        <f>F230+F231+F232</f>
        <v>1981500</v>
      </c>
      <c r="G229" s="211">
        <f>G230+G231+G232</f>
        <v>1981500</v>
      </c>
    </row>
    <row r="230" spans="1:7" x14ac:dyDescent="0.25">
      <c r="A230" s="212">
        <v>3111</v>
      </c>
      <c r="B230" s="202" t="s">
        <v>327</v>
      </c>
      <c r="C230" s="201">
        <v>1729562.2</v>
      </c>
      <c r="D230" s="201">
        <v>1800600</v>
      </c>
      <c r="E230" s="201">
        <v>1896500</v>
      </c>
      <c r="F230" s="201">
        <f t="shared" ref="F230:G232" si="20">E230</f>
        <v>1896500</v>
      </c>
      <c r="G230" s="201">
        <f t="shared" si="20"/>
        <v>1896500</v>
      </c>
    </row>
    <row r="231" spans="1:7" x14ac:dyDescent="0.25">
      <c r="A231" s="212">
        <v>3113</v>
      </c>
      <c r="B231" s="202" t="s">
        <v>114</v>
      </c>
      <c r="C231" s="201">
        <v>0</v>
      </c>
      <c r="D231" s="201">
        <v>0</v>
      </c>
      <c r="E231" s="201">
        <v>5000</v>
      </c>
      <c r="F231" s="201">
        <f t="shared" si="20"/>
        <v>5000</v>
      </c>
      <c r="G231" s="201">
        <f t="shared" si="20"/>
        <v>5000</v>
      </c>
    </row>
    <row r="232" spans="1:7" x14ac:dyDescent="0.25">
      <c r="A232" s="212">
        <v>3114</v>
      </c>
      <c r="B232" s="202" t="s">
        <v>116</v>
      </c>
      <c r="C232" s="201">
        <v>0</v>
      </c>
      <c r="D232" s="201">
        <v>0</v>
      </c>
      <c r="E232" s="201">
        <v>80000</v>
      </c>
      <c r="F232" s="201">
        <f t="shared" si="20"/>
        <v>80000</v>
      </c>
      <c r="G232" s="201">
        <f t="shared" si="20"/>
        <v>80000</v>
      </c>
    </row>
    <row r="233" spans="1:7" x14ac:dyDescent="0.25">
      <c r="A233" s="209">
        <v>312</v>
      </c>
      <c r="B233" s="210" t="s">
        <v>328</v>
      </c>
      <c r="C233" s="211">
        <f>C234</f>
        <v>71869.52</v>
      </c>
      <c r="D233" s="211">
        <f>D234</f>
        <v>80800</v>
      </c>
      <c r="E233" s="211">
        <f>E234</f>
        <v>384000</v>
      </c>
      <c r="F233" s="211">
        <f>F234</f>
        <v>384000</v>
      </c>
      <c r="G233" s="211">
        <f>G234</f>
        <v>384000</v>
      </c>
    </row>
    <row r="234" spans="1:7" x14ac:dyDescent="0.25">
      <c r="A234" s="212">
        <v>3121</v>
      </c>
      <c r="B234" s="202" t="s">
        <v>328</v>
      </c>
      <c r="C234" s="201">
        <v>71869.52</v>
      </c>
      <c r="D234" s="201">
        <v>80800</v>
      </c>
      <c r="E234" s="201">
        <v>384000</v>
      </c>
      <c r="F234" s="201">
        <f>E234</f>
        <v>384000</v>
      </c>
      <c r="G234" s="201">
        <f>F234</f>
        <v>384000</v>
      </c>
    </row>
    <row r="235" spans="1:7" x14ac:dyDescent="0.25">
      <c r="A235" s="209">
        <v>313</v>
      </c>
      <c r="B235" s="210" t="s">
        <v>329</v>
      </c>
      <c r="C235" s="211">
        <f>C236</f>
        <v>280786.02</v>
      </c>
      <c r="D235" s="211">
        <f>D236</f>
        <v>362800</v>
      </c>
      <c r="E235" s="211">
        <f>E236</f>
        <v>0</v>
      </c>
      <c r="F235" s="211">
        <f>F236</f>
        <v>0</v>
      </c>
      <c r="G235" s="211">
        <f>G236</f>
        <v>0</v>
      </c>
    </row>
    <row r="236" spans="1:7" x14ac:dyDescent="0.25">
      <c r="A236" s="212">
        <v>3132</v>
      </c>
      <c r="B236" s="215" t="s">
        <v>330</v>
      </c>
      <c r="C236" s="201">
        <v>280786.02</v>
      </c>
      <c r="D236" s="201">
        <v>362800</v>
      </c>
      <c r="E236" s="201">
        <v>0</v>
      </c>
      <c r="F236" s="201"/>
      <c r="G236" s="201"/>
    </row>
    <row r="237" spans="1:7" x14ac:dyDescent="0.25">
      <c r="A237" s="206">
        <v>32</v>
      </c>
      <c r="B237" s="207" t="s">
        <v>27</v>
      </c>
      <c r="C237" s="208">
        <f>C238+C240</f>
        <v>31884.21</v>
      </c>
      <c r="D237" s="208">
        <f>D238+D240</f>
        <v>35800</v>
      </c>
      <c r="E237" s="208">
        <f>E238+E240</f>
        <v>34500</v>
      </c>
      <c r="F237" s="208">
        <f>F238+F240</f>
        <v>34500</v>
      </c>
      <c r="G237" s="208">
        <f>G238+G240</f>
        <v>34500</v>
      </c>
    </row>
    <row r="238" spans="1:7" x14ac:dyDescent="0.25">
      <c r="A238" s="209">
        <v>321</v>
      </c>
      <c r="B238" s="210" t="s">
        <v>331</v>
      </c>
      <c r="C238" s="211">
        <f>C239</f>
        <v>29084.21</v>
      </c>
      <c r="D238" s="211">
        <f>D239</f>
        <v>32800</v>
      </c>
      <c r="E238" s="211">
        <f>E239</f>
        <v>33000</v>
      </c>
      <c r="F238" s="211">
        <f>F239</f>
        <v>33000</v>
      </c>
      <c r="G238" s="211">
        <f>G239</f>
        <v>33000</v>
      </c>
    </row>
    <row r="239" spans="1:7" x14ac:dyDescent="0.25">
      <c r="A239" s="212">
        <v>3212</v>
      </c>
      <c r="B239" s="215" t="s">
        <v>332</v>
      </c>
      <c r="C239" s="201">
        <v>29084.21</v>
      </c>
      <c r="D239" s="201">
        <v>32800</v>
      </c>
      <c r="E239" s="201">
        <v>33000</v>
      </c>
      <c r="F239" s="201">
        <f>E239</f>
        <v>33000</v>
      </c>
      <c r="G239" s="201">
        <f>F239</f>
        <v>33000</v>
      </c>
    </row>
    <row r="240" spans="1:7" x14ac:dyDescent="0.25">
      <c r="A240" s="209">
        <v>329</v>
      </c>
      <c r="B240" s="210" t="s">
        <v>317</v>
      </c>
      <c r="C240" s="211">
        <f>C241</f>
        <v>2800</v>
      </c>
      <c r="D240" s="211">
        <f>D241</f>
        <v>3000</v>
      </c>
      <c r="E240" s="211">
        <f>E241</f>
        <v>1500</v>
      </c>
      <c r="F240" s="211">
        <f>F241</f>
        <v>1500</v>
      </c>
      <c r="G240" s="211">
        <f>G241</f>
        <v>1500</v>
      </c>
    </row>
    <row r="241" spans="1:7" x14ac:dyDescent="0.25">
      <c r="A241" s="212">
        <v>3295</v>
      </c>
      <c r="B241" s="215" t="s">
        <v>320</v>
      </c>
      <c r="C241" s="201">
        <v>2800</v>
      </c>
      <c r="D241" s="201">
        <v>3000</v>
      </c>
      <c r="E241" s="201">
        <v>1500</v>
      </c>
      <c r="F241" s="201">
        <f>E241</f>
        <v>1500</v>
      </c>
      <c r="G241" s="201">
        <f>F241</f>
        <v>1500</v>
      </c>
    </row>
    <row r="242" spans="1:7" x14ac:dyDescent="0.25">
      <c r="A242" s="203">
        <v>6</v>
      </c>
      <c r="B242" s="204" t="s">
        <v>7</v>
      </c>
      <c r="C242" s="205">
        <f>C243</f>
        <v>2114101.9500000002</v>
      </c>
      <c r="D242" s="205">
        <f>D243</f>
        <v>2280000</v>
      </c>
      <c r="E242" s="205">
        <f>E243</f>
        <v>2400000</v>
      </c>
      <c r="F242" s="205">
        <f>F243</f>
        <v>2400000</v>
      </c>
      <c r="G242" s="205">
        <f>G243</f>
        <v>2400000</v>
      </c>
    </row>
    <row r="243" spans="1:7" x14ac:dyDescent="0.25">
      <c r="A243" s="206">
        <v>63</v>
      </c>
      <c r="B243" s="207" t="s">
        <v>33</v>
      </c>
      <c r="C243" s="208">
        <f>C245</f>
        <v>2114101.9500000002</v>
      </c>
      <c r="D243" s="208">
        <f>D245</f>
        <v>2280000</v>
      </c>
      <c r="E243" s="208">
        <f>E244</f>
        <v>2400000</v>
      </c>
      <c r="F243" s="208">
        <f>F245</f>
        <v>2400000</v>
      </c>
      <c r="G243" s="208">
        <f>G245</f>
        <v>2400000</v>
      </c>
    </row>
    <row r="244" spans="1:7" x14ac:dyDescent="0.25">
      <c r="A244" s="209">
        <v>636</v>
      </c>
      <c r="B244" s="210" t="s">
        <v>340</v>
      </c>
      <c r="C244" s="211">
        <f>C245</f>
        <v>2114101.9500000002</v>
      </c>
      <c r="D244" s="211">
        <f>D245</f>
        <v>2280000</v>
      </c>
      <c r="E244" s="211">
        <f>E245</f>
        <v>2400000</v>
      </c>
      <c r="F244" s="211">
        <f>F245</f>
        <v>2400000</v>
      </c>
      <c r="G244" s="211">
        <f>G245</f>
        <v>2400000</v>
      </c>
    </row>
    <row r="245" spans="1:7" x14ac:dyDescent="0.25">
      <c r="A245" s="212">
        <v>6361</v>
      </c>
      <c r="B245" s="215" t="s">
        <v>341</v>
      </c>
      <c r="C245" s="201">
        <v>2114101.9500000002</v>
      </c>
      <c r="D245" s="201">
        <v>2280000</v>
      </c>
      <c r="E245" s="201">
        <v>2400000</v>
      </c>
      <c r="F245" s="201">
        <f>E245</f>
        <v>2400000</v>
      </c>
      <c r="G245" s="201">
        <f>F245</f>
        <v>2400000</v>
      </c>
    </row>
    <row r="246" spans="1:7" ht="25.5" x14ac:dyDescent="0.25">
      <c r="A246" s="223" t="s">
        <v>373</v>
      </c>
      <c r="B246" s="223" t="s">
        <v>371</v>
      </c>
      <c r="C246" s="201"/>
      <c r="D246" s="201"/>
      <c r="E246" s="201"/>
      <c r="F246" s="201"/>
      <c r="G246" s="201"/>
    </row>
    <row r="247" spans="1:7" ht="25.5" x14ac:dyDescent="0.25">
      <c r="A247" s="223" t="s">
        <v>378</v>
      </c>
      <c r="B247" s="223" t="s">
        <v>379</v>
      </c>
      <c r="C247" s="201"/>
      <c r="D247" s="201"/>
      <c r="E247" s="201"/>
      <c r="F247" s="201"/>
      <c r="G247" s="201"/>
    </row>
    <row r="248" spans="1:7" x14ac:dyDescent="0.25">
      <c r="A248" s="225" t="s">
        <v>454</v>
      </c>
      <c r="B248" s="226" t="s">
        <v>380</v>
      </c>
      <c r="C248" s="201"/>
      <c r="D248" s="201"/>
      <c r="E248" s="201"/>
      <c r="F248" s="201"/>
      <c r="G248" s="201"/>
    </row>
    <row r="249" spans="1:7" x14ac:dyDescent="0.25">
      <c r="A249" s="203">
        <v>3</v>
      </c>
      <c r="B249" s="204" t="s">
        <v>10</v>
      </c>
      <c r="C249" s="205">
        <f>C250+C258+C289+C293+C296</f>
        <v>137192.69999999998</v>
      </c>
      <c r="D249" s="205">
        <f>D250+D258+D289+D293+D296</f>
        <v>227438.36</v>
      </c>
      <c r="E249" s="205">
        <f>E250+E258+E289+E293+E296</f>
        <v>80300</v>
      </c>
      <c r="F249" s="205">
        <f>F250+F258+F289+F293+F296</f>
        <v>80300</v>
      </c>
      <c r="G249" s="205">
        <f>G250+G258+G289+G293+G296</f>
        <v>80300</v>
      </c>
    </row>
    <row r="250" spans="1:7" x14ac:dyDescent="0.25">
      <c r="A250" s="206">
        <v>31</v>
      </c>
      <c r="B250" s="207" t="s">
        <v>11</v>
      </c>
      <c r="C250" s="208">
        <f>C255+C253+C251</f>
        <v>0</v>
      </c>
      <c r="D250" s="208">
        <f>D255+D253+D251</f>
        <v>250</v>
      </c>
      <c r="E250" s="208">
        <f>E252+E253+E255</f>
        <v>0</v>
      </c>
      <c r="F250" s="208">
        <f>F255+F253+F251</f>
        <v>0</v>
      </c>
      <c r="G250" s="208">
        <f>G255+G253+G251</f>
        <v>0</v>
      </c>
    </row>
    <row r="251" spans="1:7" x14ac:dyDescent="0.25">
      <c r="A251" s="209">
        <v>311</v>
      </c>
      <c r="B251" s="210" t="s">
        <v>326</v>
      </c>
      <c r="C251" s="211">
        <f>C252</f>
        <v>0</v>
      </c>
      <c r="D251" s="211">
        <f>D252</f>
        <v>200</v>
      </c>
      <c r="E251" s="211">
        <f>E252</f>
        <v>0</v>
      </c>
      <c r="F251" s="211">
        <f>F252</f>
        <v>0</v>
      </c>
      <c r="G251" s="211">
        <f>G252</f>
        <v>0</v>
      </c>
    </row>
    <row r="252" spans="1:7" x14ac:dyDescent="0.25">
      <c r="A252" s="212">
        <v>3111</v>
      </c>
      <c r="B252" s="202" t="s">
        <v>327</v>
      </c>
      <c r="C252" s="201">
        <v>0</v>
      </c>
      <c r="D252" s="201">
        <v>200</v>
      </c>
      <c r="E252" s="201"/>
      <c r="F252" s="201"/>
      <c r="G252" s="201"/>
    </row>
    <row r="253" spans="1:7" x14ac:dyDescent="0.25">
      <c r="A253" s="209">
        <v>312</v>
      </c>
      <c r="B253" s="210" t="s">
        <v>328</v>
      </c>
      <c r="C253" s="211">
        <f>C254</f>
        <v>0</v>
      </c>
      <c r="D253" s="211"/>
      <c r="E253" s="211">
        <f>E254</f>
        <v>0</v>
      </c>
      <c r="F253" s="211">
        <f>F254</f>
        <v>0</v>
      </c>
      <c r="G253" s="211">
        <f>G254</f>
        <v>0</v>
      </c>
    </row>
    <row r="254" spans="1:7" x14ac:dyDescent="0.25">
      <c r="A254" s="212">
        <v>3121</v>
      </c>
      <c r="B254" s="202" t="s">
        <v>328</v>
      </c>
      <c r="C254" s="201">
        <v>0</v>
      </c>
      <c r="D254" s="201"/>
      <c r="E254" s="201">
        <v>0</v>
      </c>
      <c r="F254" s="201"/>
      <c r="G254" s="201"/>
    </row>
    <row r="255" spans="1:7" x14ac:dyDescent="0.25">
      <c r="A255" s="209">
        <v>313</v>
      </c>
      <c r="B255" s="210" t="s">
        <v>329</v>
      </c>
      <c r="C255" s="211">
        <f>C257+C256</f>
        <v>0</v>
      </c>
      <c r="D255" s="211">
        <f>D257+D256</f>
        <v>50</v>
      </c>
      <c r="E255" s="211">
        <f>E256+E257</f>
        <v>0</v>
      </c>
      <c r="F255" s="211">
        <f>F257+F256</f>
        <v>0</v>
      </c>
      <c r="G255" s="211">
        <f>G257+G256</f>
        <v>0</v>
      </c>
    </row>
    <row r="256" spans="1:7" x14ac:dyDescent="0.25">
      <c r="A256" s="212">
        <v>3132</v>
      </c>
      <c r="B256" s="202" t="s">
        <v>330</v>
      </c>
      <c r="C256" s="201">
        <v>0</v>
      </c>
      <c r="D256" s="201">
        <v>50</v>
      </c>
      <c r="E256" s="201"/>
      <c r="F256" s="201"/>
      <c r="G256" s="201"/>
    </row>
    <row r="257" spans="1:7" x14ac:dyDescent="0.25">
      <c r="A257" s="212">
        <v>3133</v>
      </c>
      <c r="B257" s="202" t="s">
        <v>342</v>
      </c>
      <c r="C257" s="201">
        <v>0</v>
      </c>
      <c r="D257" s="201"/>
      <c r="E257" s="201"/>
      <c r="F257" s="201"/>
      <c r="G257" s="201"/>
    </row>
    <row r="258" spans="1:7" x14ac:dyDescent="0.25">
      <c r="A258" s="206">
        <v>32</v>
      </c>
      <c r="B258" s="207" t="s">
        <v>27</v>
      </c>
      <c r="C258" s="208">
        <f>C259+C263+C270+C280+C282</f>
        <v>102369.95999999999</v>
      </c>
      <c r="D258" s="208">
        <f>D259+D263+D270+D280+D282</f>
        <v>194188.36</v>
      </c>
      <c r="E258" s="208">
        <f>E259+E263+E270+E282</f>
        <v>78800</v>
      </c>
      <c r="F258" s="208">
        <f>F259+F263+F270+F280+F282</f>
        <v>78800</v>
      </c>
      <c r="G258" s="208">
        <f>G259+G263+G270+G280+G282</f>
        <v>78800</v>
      </c>
    </row>
    <row r="259" spans="1:7" x14ac:dyDescent="0.25">
      <c r="A259" s="209">
        <v>321</v>
      </c>
      <c r="B259" s="210" t="s">
        <v>331</v>
      </c>
      <c r="C259" s="211">
        <f>C260+C261+C262</f>
        <v>25403.58</v>
      </c>
      <c r="D259" s="211">
        <f>D260+D261+D262</f>
        <v>54973.59</v>
      </c>
      <c r="E259" s="211">
        <f>E260+E261+E262</f>
        <v>47800</v>
      </c>
      <c r="F259" s="211">
        <f>F260+F261+F262</f>
        <v>47800</v>
      </c>
      <c r="G259" s="211">
        <f>G260+G261+G262</f>
        <v>47800</v>
      </c>
    </row>
    <row r="260" spans="1:7" x14ac:dyDescent="0.25">
      <c r="A260" s="212">
        <v>3211</v>
      </c>
      <c r="B260" s="202" t="s">
        <v>300</v>
      </c>
      <c r="C260" s="201">
        <v>20003.580000000002</v>
      </c>
      <c r="D260" s="201">
        <v>38073.589999999997</v>
      </c>
      <c r="E260" s="201">
        <v>31800</v>
      </c>
      <c r="F260" s="201">
        <f>E260</f>
        <v>31800</v>
      </c>
      <c r="G260" s="201">
        <f>F260</f>
        <v>31800</v>
      </c>
    </row>
    <row r="261" spans="1:7" x14ac:dyDescent="0.25">
      <c r="A261" s="212">
        <v>3212</v>
      </c>
      <c r="B261" s="215" t="s">
        <v>332</v>
      </c>
      <c r="C261" s="201">
        <v>0</v>
      </c>
      <c r="D261" s="201">
        <v>0</v>
      </c>
      <c r="E261" s="201"/>
      <c r="F261" s="201"/>
      <c r="G261" s="201"/>
    </row>
    <row r="262" spans="1:7" x14ac:dyDescent="0.25">
      <c r="A262" s="212">
        <v>3213</v>
      </c>
      <c r="B262" s="202" t="s">
        <v>301</v>
      </c>
      <c r="C262" s="201">
        <v>5400</v>
      </c>
      <c r="D262" s="201">
        <v>16900</v>
      </c>
      <c r="E262" s="201">
        <v>16000</v>
      </c>
      <c r="F262" s="201">
        <f>E262</f>
        <v>16000</v>
      </c>
      <c r="G262" s="201">
        <f>F262</f>
        <v>16000</v>
      </c>
    </row>
    <row r="263" spans="1:7" x14ac:dyDescent="0.25">
      <c r="A263" s="209">
        <v>322</v>
      </c>
      <c r="B263" s="210" t="s">
        <v>302</v>
      </c>
      <c r="C263" s="211">
        <f>C264+C265+C266+C267+C268+C269</f>
        <v>48298.85</v>
      </c>
      <c r="D263" s="211">
        <f>D264+D265+D266+D267+D268+D269</f>
        <v>77214.77</v>
      </c>
      <c r="E263" s="211">
        <f>E264+E265+E266+E267+E268+E269</f>
        <v>10000</v>
      </c>
      <c r="F263" s="211">
        <f>F264+F265+F266+F267+F268+F269</f>
        <v>10000</v>
      </c>
      <c r="G263" s="211">
        <f>G264+G265+G266+G267+G268+G269</f>
        <v>10000</v>
      </c>
    </row>
    <row r="264" spans="1:7" x14ac:dyDescent="0.25">
      <c r="A264" s="212">
        <v>3221</v>
      </c>
      <c r="B264" s="202" t="s">
        <v>303</v>
      </c>
      <c r="C264" s="201">
        <v>11915.76</v>
      </c>
      <c r="D264" s="201">
        <v>20500</v>
      </c>
      <c r="E264" s="201">
        <v>5000</v>
      </c>
      <c r="F264" s="201">
        <f t="shared" ref="F264:G269" si="21">E264</f>
        <v>5000</v>
      </c>
      <c r="G264" s="201">
        <f t="shared" si="21"/>
        <v>5000</v>
      </c>
    </row>
    <row r="265" spans="1:7" x14ac:dyDescent="0.25">
      <c r="A265" s="212">
        <v>3222</v>
      </c>
      <c r="B265" s="202" t="s">
        <v>335</v>
      </c>
      <c r="C265" s="201">
        <v>28459.89</v>
      </c>
      <c r="D265" s="201">
        <v>31714.77</v>
      </c>
      <c r="E265" s="201">
        <v>0</v>
      </c>
      <c r="F265" s="201">
        <f t="shared" si="21"/>
        <v>0</v>
      </c>
      <c r="G265" s="201">
        <f t="shared" si="21"/>
        <v>0</v>
      </c>
    </row>
    <row r="266" spans="1:7" x14ac:dyDescent="0.25">
      <c r="A266" s="212">
        <v>3223</v>
      </c>
      <c r="B266" s="202" t="s">
        <v>304</v>
      </c>
      <c r="C266" s="201">
        <v>4528.54</v>
      </c>
      <c r="D266" s="201">
        <v>15000</v>
      </c>
      <c r="E266" s="201">
        <v>0</v>
      </c>
      <c r="F266" s="201">
        <f t="shared" si="21"/>
        <v>0</v>
      </c>
      <c r="G266" s="201">
        <f t="shared" si="21"/>
        <v>0</v>
      </c>
    </row>
    <row r="267" spans="1:7" ht="30.6" customHeight="1" x14ac:dyDescent="0.25">
      <c r="A267" s="212">
        <v>3224</v>
      </c>
      <c r="B267" s="213" t="s">
        <v>305</v>
      </c>
      <c r="C267" s="201">
        <v>2097.17</v>
      </c>
      <c r="D267" s="201">
        <v>7000</v>
      </c>
      <c r="E267" s="201">
        <v>4000</v>
      </c>
      <c r="F267" s="201">
        <f t="shared" si="21"/>
        <v>4000</v>
      </c>
      <c r="G267" s="201">
        <f t="shared" si="21"/>
        <v>4000</v>
      </c>
    </row>
    <row r="268" spans="1:7" x14ac:dyDescent="0.25">
      <c r="A268" s="212">
        <v>3225</v>
      </c>
      <c r="B268" s="202" t="s">
        <v>306</v>
      </c>
      <c r="C268" s="201">
        <v>726.75</v>
      </c>
      <c r="D268" s="201">
        <v>2000</v>
      </c>
      <c r="E268" s="201">
        <v>0</v>
      </c>
      <c r="F268" s="201">
        <f t="shared" si="21"/>
        <v>0</v>
      </c>
      <c r="G268" s="201">
        <f t="shared" si="21"/>
        <v>0</v>
      </c>
    </row>
    <row r="269" spans="1:7" x14ac:dyDescent="0.25">
      <c r="A269" s="212">
        <v>3227</v>
      </c>
      <c r="B269" s="202" t="s">
        <v>186</v>
      </c>
      <c r="C269" s="201">
        <v>570.74</v>
      </c>
      <c r="D269" s="201">
        <v>1000</v>
      </c>
      <c r="E269" s="201">
        <v>1000</v>
      </c>
      <c r="F269" s="201">
        <f t="shared" si="21"/>
        <v>1000</v>
      </c>
      <c r="G269" s="201">
        <f t="shared" si="21"/>
        <v>1000</v>
      </c>
    </row>
    <row r="270" spans="1:7" x14ac:dyDescent="0.25">
      <c r="A270" s="209">
        <v>323</v>
      </c>
      <c r="B270" s="210" t="s">
        <v>307</v>
      </c>
      <c r="C270" s="211">
        <f>C271+C272+C273+C274+C275+C276+C277+C278+C279</f>
        <v>14275.249999999998</v>
      </c>
      <c r="D270" s="211">
        <f>D271+D272+D273+D274+D275+D276+D277+D278+D279</f>
        <v>47300</v>
      </c>
      <c r="E270" s="211">
        <f>E272+E274+E273+E275+E276+E277+E278+E279</f>
        <v>16800</v>
      </c>
      <c r="F270" s="211">
        <f>F272+F274+F275+F276+F277+F278+F279</f>
        <v>16800</v>
      </c>
      <c r="G270" s="211">
        <f>G272+G274+G275+G276+G277+G278+G279</f>
        <v>16800</v>
      </c>
    </row>
    <row r="271" spans="1:7" x14ac:dyDescent="0.25">
      <c r="A271" s="212">
        <v>3231</v>
      </c>
      <c r="B271" s="202" t="s">
        <v>308</v>
      </c>
      <c r="C271" s="201">
        <v>370.22</v>
      </c>
      <c r="D271" s="201">
        <v>5500</v>
      </c>
      <c r="E271" s="201">
        <v>0</v>
      </c>
      <c r="F271" s="201"/>
      <c r="G271" s="201"/>
    </row>
    <row r="272" spans="1:7" x14ac:dyDescent="0.25">
      <c r="A272" s="212">
        <v>3232</v>
      </c>
      <c r="B272" s="202" t="s">
        <v>309</v>
      </c>
      <c r="C272" s="201">
        <v>10845.63</v>
      </c>
      <c r="D272" s="201">
        <v>20000</v>
      </c>
      <c r="E272" s="201">
        <v>4000</v>
      </c>
      <c r="F272" s="201">
        <f>E272</f>
        <v>4000</v>
      </c>
      <c r="G272" s="201">
        <f>F272</f>
        <v>4000</v>
      </c>
    </row>
    <row r="273" spans="1:7" x14ac:dyDescent="0.25">
      <c r="A273" s="212">
        <v>3233</v>
      </c>
      <c r="B273" s="202" t="s">
        <v>310</v>
      </c>
      <c r="C273" s="201">
        <v>248.85</v>
      </c>
      <c r="D273" s="201">
        <v>2000</v>
      </c>
      <c r="E273" s="201">
        <v>0</v>
      </c>
      <c r="F273" s="201"/>
      <c r="G273" s="201"/>
    </row>
    <row r="274" spans="1:7" x14ac:dyDescent="0.25">
      <c r="A274" s="212">
        <v>3234</v>
      </c>
      <c r="B274" s="202" t="s">
        <v>311</v>
      </c>
      <c r="C274" s="201">
        <v>0</v>
      </c>
      <c r="D274" s="201">
        <v>4500</v>
      </c>
      <c r="E274" s="201">
        <v>1300</v>
      </c>
      <c r="F274" s="201">
        <f t="shared" ref="F274:G279" si="22">E274</f>
        <v>1300</v>
      </c>
      <c r="G274" s="201">
        <f t="shared" si="22"/>
        <v>1300</v>
      </c>
    </row>
    <row r="275" spans="1:7" x14ac:dyDescent="0.25">
      <c r="A275" s="212">
        <v>3235</v>
      </c>
      <c r="B275" s="202" t="s">
        <v>312</v>
      </c>
      <c r="C275" s="201">
        <v>344</v>
      </c>
      <c r="D275" s="201">
        <v>3300</v>
      </c>
      <c r="E275" s="201">
        <v>2500</v>
      </c>
      <c r="F275" s="201">
        <f t="shared" si="22"/>
        <v>2500</v>
      </c>
      <c r="G275" s="201">
        <f t="shared" si="22"/>
        <v>2500</v>
      </c>
    </row>
    <row r="276" spans="1:7" x14ac:dyDescent="0.25">
      <c r="A276" s="212">
        <v>3236</v>
      </c>
      <c r="B276" s="202" t="s">
        <v>313</v>
      </c>
      <c r="C276" s="201">
        <v>356</v>
      </c>
      <c r="D276" s="201">
        <v>1000</v>
      </c>
      <c r="E276" s="201">
        <v>1000</v>
      </c>
      <c r="F276" s="201">
        <f t="shared" si="22"/>
        <v>1000</v>
      </c>
      <c r="G276" s="201">
        <f t="shared" si="22"/>
        <v>1000</v>
      </c>
    </row>
    <row r="277" spans="1:7" x14ac:dyDescent="0.25">
      <c r="A277" s="212">
        <v>3238</v>
      </c>
      <c r="B277" s="202" t="s">
        <v>236</v>
      </c>
      <c r="C277" s="201">
        <v>1148.55</v>
      </c>
      <c r="D277" s="201">
        <v>2000</v>
      </c>
      <c r="E277" s="201">
        <v>1000</v>
      </c>
      <c r="F277" s="201">
        <f t="shared" si="22"/>
        <v>1000</v>
      </c>
      <c r="G277" s="201">
        <f t="shared" si="22"/>
        <v>1000</v>
      </c>
    </row>
    <row r="278" spans="1:7" x14ac:dyDescent="0.25">
      <c r="A278" s="212">
        <v>3237</v>
      </c>
      <c r="B278" s="202" t="s">
        <v>314</v>
      </c>
      <c r="C278" s="201">
        <v>0</v>
      </c>
      <c r="D278" s="201">
        <v>8800</v>
      </c>
      <c r="E278" s="201">
        <v>6000</v>
      </c>
      <c r="F278" s="201">
        <f t="shared" si="22"/>
        <v>6000</v>
      </c>
      <c r="G278" s="201">
        <f t="shared" si="22"/>
        <v>6000</v>
      </c>
    </row>
    <row r="279" spans="1:7" x14ac:dyDescent="0.25">
      <c r="A279" s="212">
        <v>3239</v>
      </c>
      <c r="B279" s="202" t="s">
        <v>316</v>
      </c>
      <c r="C279" s="201">
        <v>962</v>
      </c>
      <c r="D279" s="201">
        <v>200</v>
      </c>
      <c r="E279" s="201">
        <v>1000</v>
      </c>
      <c r="F279" s="201">
        <f t="shared" si="22"/>
        <v>1000</v>
      </c>
      <c r="G279" s="201">
        <f t="shared" si="22"/>
        <v>1000</v>
      </c>
    </row>
    <row r="280" spans="1:7" x14ac:dyDescent="0.25">
      <c r="A280" s="209">
        <v>324</v>
      </c>
      <c r="B280" s="210" t="s">
        <v>343</v>
      </c>
      <c r="C280" s="211">
        <f>C281</f>
        <v>0</v>
      </c>
      <c r="D280" s="211">
        <v>0</v>
      </c>
      <c r="E280" s="211">
        <f>E281</f>
        <v>0</v>
      </c>
      <c r="F280" s="211">
        <v>0</v>
      </c>
      <c r="G280" s="211">
        <v>0</v>
      </c>
    </row>
    <row r="281" spans="1:7" x14ac:dyDescent="0.25">
      <c r="A281" s="212">
        <v>3241</v>
      </c>
      <c r="B281" s="202" t="s">
        <v>343</v>
      </c>
      <c r="C281" s="201">
        <v>0</v>
      </c>
      <c r="D281" s="201">
        <v>0</v>
      </c>
      <c r="E281" s="201">
        <v>0</v>
      </c>
      <c r="F281" s="201">
        <v>0</v>
      </c>
      <c r="G281" s="201">
        <v>0</v>
      </c>
    </row>
    <row r="282" spans="1:7" x14ac:dyDescent="0.25">
      <c r="A282" s="209">
        <v>329</v>
      </c>
      <c r="B282" s="210" t="s">
        <v>317</v>
      </c>
      <c r="C282" s="211">
        <f>C283+C284+C285+C286+C287+C288</f>
        <v>14392.279999999999</v>
      </c>
      <c r="D282" s="211">
        <f>D283+D284+D285+D286+D287+D288</f>
        <v>14700</v>
      </c>
      <c r="E282" s="211">
        <f>E284+E285+E286+E287+E288</f>
        <v>4200</v>
      </c>
      <c r="F282" s="211">
        <f>F283+F284+F285+F286+F287+F288</f>
        <v>4200</v>
      </c>
      <c r="G282" s="211">
        <f>G283+G284+G285+G286+G287+G288</f>
        <v>4200</v>
      </c>
    </row>
    <row r="283" spans="1:7" x14ac:dyDescent="0.25">
      <c r="A283" s="212">
        <v>3292</v>
      </c>
      <c r="B283" s="202" t="s">
        <v>318</v>
      </c>
      <c r="C283" s="201"/>
      <c r="D283" s="201"/>
      <c r="E283" s="201"/>
      <c r="F283" s="201"/>
      <c r="G283" s="201"/>
    </row>
    <row r="284" spans="1:7" x14ac:dyDescent="0.25">
      <c r="A284" s="212">
        <v>3293</v>
      </c>
      <c r="B284" s="202" t="s">
        <v>256</v>
      </c>
      <c r="C284" s="201">
        <v>180</v>
      </c>
      <c r="D284" s="201">
        <v>500</v>
      </c>
      <c r="E284" s="201">
        <v>500</v>
      </c>
      <c r="F284" s="201">
        <f>E284</f>
        <v>500</v>
      </c>
      <c r="G284" s="201">
        <f>F284</f>
        <v>500</v>
      </c>
    </row>
    <row r="285" spans="1:7" x14ac:dyDescent="0.25">
      <c r="A285" s="212">
        <v>3294</v>
      </c>
      <c r="B285" s="202" t="s">
        <v>319</v>
      </c>
      <c r="C285" s="201">
        <v>25</v>
      </c>
      <c r="D285" s="201">
        <v>100</v>
      </c>
      <c r="E285" s="201">
        <v>200</v>
      </c>
      <c r="F285" s="201">
        <f>E285</f>
        <v>200</v>
      </c>
      <c r="G285" s="201">
        <f>F285</f>
        <v>200</v>
      </c>
    </row>
    <row r="286" spans="1:7" x14ac:dyDescent="0.25">
      <c r="A286" s="212">
        <v>3295</v>
      </c>
      <c r="B286" s="202" t="s">
        <v>320</v>
      </c>
      <c r="C286" s="201">
        <v>86.37</v>
      </c>
      <c r="D286" s="201">
        <v>1100</v>
      </c>
      <c r="E286" s="201">
        <v>0</v>
      </c>
      <c r="F286" s="201"/>
      <c r="G286" s="201"/>
    </row>
    <row r="287" spans="1:7" x14ac:dyDescent="0.25">
      <c r="A287" s="212">
        <v>3296</v>
      </c>
      <c r="B287" s="202" t="s">
        <v>344</v>
      </c>
      <c r="C287" s="201">
        <v>820.5</v>
      </c>
      <c r="D287" s="201">
        <v>3000</v>
      </c>
      <c r="E287" s="201">
        <v>1500</v>
      </c>
      <c r="F287" s="201">
        <f>E287</f>
        <v>1500</v>
      </c>
      <c r="G287" s="201">
        <f>F287</f>
        <v>1500</v>
      </c>
    </row>
    <row r="288" spans="1:7" x14ac:dyDescent="0.25">
      <c r="A288" s="212">
        <v>3299</v>
      </c>
      <c r="B288" s="202" t="s">
        <v>317</v>
      </c>
      <c r="C288" s="201">
        <v>13280.41</v>
      </c>
      <c r="D288" s="201">
        <v>10000</v>
      </c>
      <c r="E288" s="201">
        <v>2000</v>
      </c>
      <c r="F288" s="201">
        <f>E288</f>
        <v>2000</v>
      </c>
      <c r="G288" s="201">
        <f>F288</f>
        <v>2000</v>
      </c>
    </row>
    <row r="289" spans="1:7" x14ac:dyDescent="0.25">
      <c r="A289" s="206">
        <v>34</v>
      </c>
      <c r="B289" s="207"/>
      <c r="C289" s="208">
        <f>C290</f>
        <v>0</v>
      </c>
      <c r="D289" s="208">
        <f>D290</f>
        <v>500</v>
      </c>
      <c r="E289" s="208">
        <f>E290</f>
        <v>0</v>
      </c>
      <c r="F289" s="208">
        <f>F290</f>
        <v>0</v>
      </c>
      <c r="G289" s="208">
        <f>G290</f>
        <v>0</v>
      </c>
    </row>
    <row r="290" spans="1:7" x14ac:dyDescent="0.25">
      <c r="A290" s="209">
        <v>343</v>
      </c>
      <c r="B290" s="210" t="s">
        <v>322</v>
      </c>
      <c r="C290" s="211">
        <f>C292+C291</f>
        <v>0</v>
      </c>
      <c r="D290" s="211">
        <f>D292+D291</f>
        <v>500</v>
      </c>
      <c r="E290" s="211">
        <f>E291+E292</f>
        <v>0</v>
      </c>
      <c r="F290" s="211">
        <f>F292+F291</f>
        <v>0</v>
      </c>
      <c r="G290" s="211">
        <f>G292+G291</f>
        <v>0</v>
      </c>
    </row>
    <row r="291" spans="1:7" x14ac:dyDescent="0.25">
      <c r="A291" s="212">
        <v>3431</v>
      </c>
      <c r="B291" s="202" t="s">
        <v>323</v>
      </c>
      <c r="C291" s="201">
        <v>0</v>
      </c>
      <c r="D291" s="201">
        <v>500</v>
      </c>
      <c r="E291" s="201"/>
      <c r="F291" s="201">
        <v>0</v>
      </c>
      <c r="G291" s="201">
        <v>0</v>
      </c>
    </row>
    <row r="292" spans="1:7" x14ac:dyDescent="0.25">
      <c r="A292" s="212">
        <v>3433</v>
      </c>
      <c r="B292" s="202" t="s">
        <v>345</v>
      </c>
      <c r="C292" s="201">
        <v>0</v>
      </c>
      <c r="D292" s="201"/>
      <c r="E292" s="201"/>
      <c r="F292" s="201"/>
      <c r="G292" s="201"/>
    </row>
    <row r="293" spans="1:7" x14ac:dyDescent="0.25">
      <c r="A293" s="206">
        <v>37</v>
      </c>
      <c r="B293" s="207" t="s">
        <v>346</v>
      </c>
      <c r="C293" s="208">
        <f>C294</f>
        <v>33317.03</v>
      </c>
      <c r="D293" s="208">
        <f>D294</f>
        <v>31000</v>
      </c>
      <c r="E293" s="208">
        <f t="shared" ref="E293:G293" si="23">E294</f>
        <v>0</v>
      </c>
      <c r="F293" s="208">
        <f t="shared" si="23"/>
        <v>0</v>
      </c>
      <c r="G293" s="208">
        <f t="shared" si="23"/>
        <v>0</v>
      </c>
    </row>
    <row r="294" spans="1:7" x14ac:dyDescent="0.25">
      <c r="A294" s="209">
        <v>372</v>
      </c>
      <c r="B294" s="210" t="s">
        <v>347</v>
      </c>
      <c r="C294" s="211">
        <f>C295</f>
        <v>33317.03</v>
      </c>
      <c r="D294" s="211">
        <f>D295</f>
        <v>31000</v>
      </c>
      <c r="E294" s="211">
        <f>E295</f>
        <v>0</v>
      </c>
      <c r="F294" s="211">
        <f>F295</f>
        <v>0</v>
      </c>
      <c r="G294" s="211">
        <f>G295</f>
        <v>0</v>
      </c>
    </row>
    <row r="295" spans="1:7" x14ac:dyDescent="0.25">
      <c r="A295" s="212">
        <v>3722</v>
      </c>
      <c r="B295" s="202" t="s">
        <v>348</v>
      </c>
      <c r="C295" s="201">
        <v>33317.03</v>
      </c>
      <c r="D295" s="201">
        <v>31000</v>
      </c>
      <c r="E295" s="201">
        <v>0</v>
      </c>
      <c r="F295" s="201">
        <f>E295</f>
        <v>0</v>
      </c>
      <c r="G295" s="201">
        <f>F295</f>
        <v>0</v>
      </c>
    </row>
    <row r="296" spans="1:7" x14ac:dyDescent="0.25">
      <c r="A296" s="206">
        <v>38</v>
      </c>
      <c r="B296" s="207" t="s">
        <v>417</v>
      </c>
      <c r="C296" s="208">
        <f t="shared" ref="C296:F297" si="24">C297</f>
        <v>1505.71</v>
      </c>
      <c r="D296" s="208">
        <f t="shared" si="24"/>
        <v>1500</v>
      </c>
      <c r="E296" s="208">
        <f t="shared" si="24"/>
        <v>1500</v>
      </c>
      <c r="F296" s="208">
        <f t="shared" si="24"/>
        <v>1500</v>
      </c>
      <c r="G296" s="208">
        <f>G298</f>
        <v>1500</v>
      </c>
    </row>
    <row r="297" spans="1:7" x14ac:dyDescent="0.25">
      <c r="A297" s="209">
        <v>381</v>
      </c>
      <c r="B297" s="210" t="s">
        <v>368</v>
      </c>
      <c r="C297" s="211">
        <f t="shared" si="24"/>
        <v>1505.71</v>
      </c>
      <c r="D297" s="211">
        <f t="shared" si="24"/>
        <v>1500</v>
      </c>
      <c r="E297" s="211">
        <f t="shared" si="24"/>
        <v>1500</v>
      </c>
      <c r="F297" s="211">
        <f t="shared" si="24"/>
        <v>1500</v>
      </c>
      <c r="G297" s="211">
        <f>G298</f>
        <v>1500</v>
      </c>
    </row>
    <row r="298" spans="1:7" x14ac:dyDescent="0.25">
      <c r="A298" s="212">
        <v>3812</v>
      </c>
      <c r="B298" s="202" t="s">
        <v>406</v>
      </c>
      <c r="C298" s="201">
        <v>1505.71</v>
      </c>
      <c r="D298" s="201">
        <v>1500</v>
      </c>
      <c r="E298" s="201">
        <v>1500</v>
      </c>
      <c r="F298" s="201">
        <f>E298</f>
        <v>1500</v>
      </c>
      <c r="G298" s="201">
        <f>F298</f>
        <v>1500</v>
      </c>
    </row>
    <row r="299" spans="1:7" x14ac:dyDescent="0.25">
      <c r="A299" s="203">
        <v>6</v>
      </c>
      <c r="B299" s="204" t="s">
        <v>7</v>
      </c>
      <c r="C299" s="205">
        <f>C300+C308+C311+C314</f>
        <v>169210.38999999998</v>
      </c>
      <c r="D299" s="205">
        <f>D300+D308+D311+D314</f>
        <v>172050</v>
      </c>
      <c r="E299" s="205">
        <f>E300+E308+E311+E314</f>
        <v>89600</v>
      </c>
      <c r="F299" s="205">
        <f>F300+F308+F311+F314</f>
        <v>89800</v>
      </c>
      <c r="G299" s="205">
        <f>G300+G308+G311+G314</f>
        <v>89800</v>
      </c>
    </row>
    <row r="300" spans="1:7" x14ac:dyDescent="0.25">
      <c r="A300" s="206">
        <v>63</v>
      </c>
      <c r="B300" s="207" t="s">
        <v>33</v>
      </c>
      <c r="C300" s="208">
        <f>C301+C303+C306</f>
        <v>75112.73</v>
      </c>
      <c r="D300" s="208">
        <f>D301+D303+D306</f>
        <v>86000</v>
      </c>
      <c r="E300" s="208">
        <f>E301+E303+E306</f>
        <v>74500</v>
      </c>
      <c r="F300" s="208">
        <f>F301+F303+F306</f>
        <v>74700</v>
      </c>
      <c r="G300" s="208">
        <f>G301+G303+G306</f>
        <v>74700</v>
      </c>
    </row>
    <row r="301" spans="1:7" x14ac:dyDescent="0.25">
      <c r="A301" s="209">
        <v>634</v>
      </c>
      <c r="B301" s="210" t="s">
        <v>354</v>
      </c>
      <c r="C301" s="211">
        <f>C302</f>
        <v>0</v>
      </c>
      <c r="D301" s="211">
        <f>D302</f>
        <v>1000</v>
      </c>
      <c r="E301" s="211">
        <f>E302</f>
        <v>500</v>
      </c>
      <c r="F301" s="211">
        <f>F302</f>
        <v>500</v>
      </c>
      <c r="G301" s="211">
        <f>G302</f>
        <v>500</v>
      </c>
    </row>
    <row r="302" spans="1:7" x14ac:dyDescent="0.25">
      <c r="A302" s="212">
        <v>6341</v>
      </c>
      <c r="B302" s="202" t="s">
        <v>355</v>
      </c>
      <c r="C302" s="201">
        <v>0</v>
      </c>
      <c r="D302" s="201">
        <v>1000</v>
      </c>
      <c r="E302" s="201">
        <v>500</v>
      </c>
      <c r="F302" s="201">
        <f>E302</f>
        <v>500</v>
      </c>
      <c r="G302" s="201">
        <f>F302</f>
        <v>500</v>
      </c>
    </row>
    <row r="303" spans="1:7" x14ac:dyDescent="0.25">
      <c r="A303" s="209">
        <v>636</v>
      </c>
      <c r="B303" s="210" t="s">
        <v>340</v>
      </c>
      <c r="C303" s="211">
        <f>C304+C305</f>
        <v>43329.53</v>
      </c>
      <c r="D303" s="211">
        <f>D304+D305</f>
        <v>50000</v>
      </c>
      <c r="E303" s="211">
        <f>E304+E305</f>
        <v>39000</v>
      </c>
      <c r="F303" s="211">
        <f>F304+F305</f>
        <v>39200</v>
      </c>
      <c r="G303" s="211">
        <f>G304+G305</f>
        <v>39200</v>
      </c>
    </row>
    <row r="304" spans="1:7" ht="30" x14ac:dyDescent="0.25">
      <c r="A304" s="212">
        <v>6361</v>
      </c>
      <c r="B304" s="213" t="s">
        <v>341</v>
      </c>
      <c r="C304" s="201">
        <v>41665.78</v>
      </c>
      <c r="D304" s="201">
        <v>47000</v>
      </c>
      <c r="E304" s="201">
        <v>39000</v>
      </c>
      <c r="F304" s="201">
        <v>39200</v>
      </c>
      <c r="G304" s="201">
        <f>F304</f>
        <v>39200</v>
      </c>
    </row>
    <row r="305" spans="1:7" ht="30" x14ac:dyDescent="0.25">
      <c r="A305" s="212">
        <v>6362</v>
      </c>
      <c r="B305" s="213" t="s">
        <v>356</v>
      </c>
      <c r="C305" s="201">
        <v>1663.75</v>
      </c>
      <c r="D305" s="201">
        <v>3000</v>
      </c>
      <c r="E305" s="201">
        <v>0</v>
      </c>
      <c r="F305" s="201">
        <f>E305</f>
        <v>0</v>
      </c>
      <c r="G305" s="201">
        <f>F305</f>
        <v>0</v>
      </c>
    </row>
    <row r="306" spans="1:7" x14ac:dyDescent="0.25">
      <c r="A306" s="209">
        <v>638</v>
      </c>
      <c r="B306" s="210" t="s">
        <v>333</v>
      </c>
      <c r="C306" s="211">
        <f>C307</f>
        <v>31783.200000000001</v>
      </c>
      <c r="D306" s="211">
        <f>D307</f>
        <v>35000</v>
      </c>
      <c r="E306" s="211">
        <f>E307</f>
        <v>35000</v>
      </c>
      <c r="F306" s="211">
        <f t="shared" ref="F306:G306" si="25">F307</f>
        <v>35000</v>
      </c>
      <c r="G306" s="211">
        <f t="shared" si="25"/>
        <v>35000</v>
      </c>
    </row>
    <row r="307" spans="1:7" x14ac:dyDescent="0.25">
      <c r="A307" s="212">
        <v>6381</v>
      </c>
      <c r="B307" s="202" t="s">
        <v>334</v>
      </c>
      <c r="C307" s="201">
        <v>31783.200000000001</v>
      </c>
      <c r="D307" s="201">
        <v>35000</v>
      </c>
      <c r="E307" s="201">
        <v>35000</v>
      </c>
      <c r="F307" s="201">
        <f>E307</f>
        <v>35000</v>
      </c>
      <c r="G307" s="201">
        <f>F307</f>
        <v>35000</v>
      </c>
    </row>
    <row r="308" spans="1:7" x14ac:dyDescent="0.25">
      <c r="A308" s="206">
        <v>64</v>
      </c>
      <c r="B308" s="207" t="s">
        <v>357</v>
      </c>
      <c r="C308" s="208">
        <f>C309</f>
        <v>0.18</v>
      </c>
      <c r="D308" s="208">
        <f>D309</f>
        <v>50</v>
      </c>
      <c r="E308" s="208">
        <f t="shared" ref="E308:G309" si="26">E309</f>
        <v>100</v>
      </c>
      <c r="F308" s="208">
        <f t="shared" si="26"/>
        <v>100</v>
      </c>
      <c r="G308" s="208">
        <f t="shared" si="26"/>
        <v>100</v>
      </c>
    </row>
    <row r="309" spans="1:7" x14ac:dyDescent="0.25">
      <c r="A309" s="209">
        <v>641</v>
      </c>
      <c r="B309" s="210" t="s">
        <v>358</v>
      </c>
      <c r="C309" s="211">
        <f>C310</f>
        <v>0.18</v>
      </c>
      <c r="D309" s="211">
        <f>D310</f>
        <v>50</v>
      </c>
      <c r="E309" s="211">
        <f t="shared" si="26"/>
        <v>100</v>
      </c>
      <c r="F309" s="211">
        <f t="shared" si="26"/>
        <v>100</v>
      </c>
      <c r="G309" s="211">
        <f t="shared" si="26"/>
        <v>100</v>
      </c>
    </row>
    <row r="310" spans="1:7" x14ac:dyDescent="0.25">
      <c r="A310" s="212">
        <v>6413</v>
      </c>
      <c r="B310" s="202" t="s">
        <v>359</v>
      </c>
      <c r="C310" s="201">
        <v>0.18</v>
      </c>
      <c r="D310" s="201">
        <v>50</v>
      </c>
      <c r="E310" s="201">
        <v>100</v>
      </c>
      <c r="F310" s="201">
        <f>E310</f>
        <v>100</v>
      </c>
      <c r="G310" s="201">
        <f>F310</f>
        <v>100</v>
      </c>
    </row>
    <row r="311" spans="1:7" x14ac:dyDescent="0.25">
      <c r="A311" s="206">
        <v>65</v>
      </c>
      <c r="B311" s="207" t="s">
        <v>360</v>
      </c>
      <c r="C311" s="208">
        <f>C312</f>
        <v>86613</v>
      </c>
      <c r="D311" s="208">
        <f>D312</f>
        <v>75500</v>
      </c>
      <c r="E311" s="208">
        <f t="shared" ref="E311:G312" si="27">E312</f>
        <v>5500</v>
      </c>
      <c r="F311" s="208">
        <f t="shared" si="27"/>
        <v>5500</v>
      </c>
      <c r="G311" s="208">
        <f t="shared" si="27"/>
        <v>5500</v>
      </c>
    </row>
    <row r="312" spans="1:7" x14ac:dyDescent="0.25">
      <c r="A312" s="209">
        <v>652</v>
      </c>
      <c r="B312" s="210" t="s">
        <v>361</v>
      </c>
      <c r="C312" s="211">
        <f>C313</f>
        <v>86613</v>
      </c>
      <c r="D312" s="211">
        <f>D313</f>
        <v>75500</v>
      </c>
      <c r="E312" s="211">
        <f t="shared" si="27"/>
        <v>5500</v>
      </c>
      <c r="F312" s="211">
        <f t="shared" si="27"/>
        <v>5500</v>
      </c>
      <c r="G312" s="211">
        <f t="shared" si="27"/>
        <v>5500</v>
      </c>
    </row>
    <row r="313" spans="1:7" x14ac:dyDescent="0.25">
      <c r="A313" s="212">
        <v>6526</v>
      </c>
      <c r="B313" s="202" t="s">
        <v>362</v>
      </c>
      <c r="C313" s="201">
        <v>86613</v>
      </c>
      <c r="D313" s="201">
        <v>75500</v>
      </c>
      <c r="E313" s="201">
        <v>5500</v>
      </c>
      <c r="F313" s="201">
        <f>E313</f>
        <v>5500</v>
      </c>
      <c r="G313" s="201">
        <f>F313</f>
        <v>5500</v>
      </c>
    </row>
    <row r="314" spans="1:7" x14ac:dyDescent="0.25">
      <c r="A314" s="206">
        <v>66</v>
      </c>
      <c r="B314" s="207" t="s">
        <v>363</v>
      </c>
      <c r="C314" s="208">
        <f>C315+C318</f>
        <v>7484.48</v>
      </c>
      <c r="D314" s="208">
        <f>D315+D318</f>
        <v>10500</v>
      </c>
      <c r="E314" s="208">
        <f>E315+E318</f>
        <v>9500</v>
      </c>
      <c r="F314" s="208">
        <f>F315+F318</f>
        <v>9500</v>
      </c>
      <c r="G314" s="208">
        <f>G315+G318</f>
        <v>9500</v>
      </c>
    </row>
    <row r="315" spans="1:7" x14ac:dyDescent="0.25">
      <c r="A315" s="209">
        <v>661</v>
      </c>
      <c r="B315" s="210" t="s">
        <v>364</v>
      </c>
      <c r="C315" s="211">
        <f>C316+C317</f>
        <v>6384.48</v>
      </c>
      <c r="D315" s="211">
        <f>D316+D317</f>
        <v>7500</v>
      </c>
      <c r="E315" s="211">
        <f>E316+E317</f>
        <v>7500</v>
      </c>
      <c r="F315" s="211">
        <f>F316+F317</f>
        <v>7500</v>
      </c>
      <c r="G315" s="211">
        <f>G316+G317</f>
        <v>7500</v>
      </c>
    </row>
    <row r="316" spans="1:7" x14ac:dyDescent="0.25">
      <c r="A316" s="212">
        <v>6614</v>
      </c>
      <c r="B316" s="202" t="s">
        <v>365</v>
      </c>
      <c r="C316" s="201">
        <v>2206.02</v>
      </c>
      <c r="D316" s="201">
        <v>2500</v>
      </c>
      <c r="E316" s="201">
        <v>2500</v>
      </c>
      <c r="F316" s="201">
        <f>E316</f>
        <v>2500</v>
      </c>
      <c r="G316" s="201">
        <f>F316</f>
        <v>2500</v>
      </c>
    </row>
    <row r="317" spans="1:7" x14ac:dyDescent="0.25">
      <c r="A317" s="212">
        <v>6615</v>
      </c>
      <c r="B317" s="202" t="s">
        <v>366</v>
      </c>
      <c r="C317" s="201">
        <v>4178.46</v>
      </c>
      <c r="D317" s="201">
        <v>5000</v>
      </c>
      <c r="E317" s="201">
        <v>5000</v>
      </c>
      <c r="F317" s="201">
        <f>E317</f>
        <v>5000</v>
      </c>
      <c r="G317" s="201">
        <f>F317</f>
        <v>5000</v>
      </c>
    </row>
    <row r="318" spans="1:7" x14ac:dyDescent="0.25">
      <c r="A318" s="209">
        <v>663</v>
      </c>
      <c r="B318" s="210" t="s">
        <v>367</v>
      </c>
      <c r="C318" s="211">
        <f>C319+C320</f>
        <v>1100</v>
      </c>
      <c r="D318" s="211">
        <f>D319+D320</f>
        <v>3000</v>
      </c>
      <c r="E318" s="211">
        <f>E319</f>
        <v>2000</v>
      </c>
      <c r="F318" s="211">
        <f>F319</f>
        <v>2000</v>
      </c>
      <c r="G318" s="211">
        <f>G319</f>
        <v>2000</v>
      </c>
    </row>
    <row r="319" spans="1:7" x14ac:dyDescent="0.25">
      <c r="A319" s="212">
        <v>6631</v>
      </c>
      <c r="B319" s="202" t="s">
        <v>368</v>
      </c>
      <c r="C319" s="201">
        <v>700</v>
      </c>
      <c r="D319" s="201">
        <v>3000</v>
      </c>
      <c r="E319" s="201">
        <v>2000</v>
      </c>
      <c r="F319" s="201">
        <f>E319</f>
        <v>2000</v>
      </c>
      <c r="G319" s="201">
        <f>F319</f>
        <v>2000</v>
      </c>
    </row>
    <row r="320" spans="1:7" x14ac:dyDescent="0.25">
      <c r="A320" s="212">
        <v>6632</v>
      </c>
      <c r="B320" s="202" t="s">
        <v>429</v>
      </c>
      <c r="C320" s="201">
        <v>400</v>
      </c>
      <c r="D320" s="201">
        <v>0</v>
      </c>
      <c r="E320" s="201"/>
      <c r="F320" s="201"/>
      <c r="G320" s="201"/>
    </row>
    <row r="321" spans="1:7" x14ac:dyDescent="0.25">
      <c r="A321" s="203">
        <v>7</v>
      </c>
      <c r="B321" s="204" t="s">
        <v>8</v>
      </c>
      <c r="C321" s="205">
        <f t="shared" ref="C321:G323" si="28">C322</f>
        <v>0</v>
      </c>
      <c r="D321" s="205">
        <f t="shared" si="28"/>
        <v>82.44</v>
      </c>
      <c r="E321" s="205">
        <f t="shared" si="28"/>
        <v>0</v>
      </c>
      <c r="F321" s="205">
        <f t="shared" si="28"/>
        <v>0</v>
      </c>
      <c r="G321" s="205">
        <f t="shared" si="28"/>
        <v>0</v>
      </c>
    </row>
    <row r="322" spans="1:7" x14ac:dyDescent="0.25">
      <c r="A322" s="220">
        <v>72</v>
      </c>
      <c r="B322" s="221" t="s">
        <v>32</v>
      </c>
      <c r="C322" s="222">
        <f t="shared" si="28"/>
        <v>0</v>
      </c>
      <c r="D322" s="222">
        <f t="shared" si="28"/>
        <v>82.44</v>
      </c>
      <c r="E322" s="222">
        <f t="shared" si="28"/>
        <v>0</v>
      </c>
      <c r="F322" s="222">
        <f t="shared" si="28"/>
        <v>0</v>
      </c>
      <c r="G322" s="222">
        <f t="shared" si="28"/>
        <v>0</v>
      </c>
    </row>
    <row r="323" spans="1:7" x14ac:dyDescent="0.25">
      <c r="A323" s="209">
        <v>724</v>
      </c>
      <c r="B323" s="210" t="s">
        <v>369</v>
      </c>
      <c r="C323" s="211">
        <f t="shared" si="28"/>
        <v>0</v>
      </c>
      <c r="D323" s="211">
        <f t="shared" si="28"/>
        <v>82.44</v>
      </c>
      <c r="E323" s="211">
        <f t="shared" si="28"/>
        <v>0</v>
      </c>
      <c r="F323" s="211">
        <f t="shared" si="28"/>
        <v>0</v>
      </c>
      <c r="G323" s="211">
        <f t="shared" si="28"/>
        <v>0</v>
      </c>
    </row>
    <row r="324" spans="1:7" x14ac:dyDescent="0.25">
      <c r="A324" s="212">
        <v>7241</v>
      </c>
      <c r="B324" s="202" t="s">
        <v>370</v>
      </c>
      <c r="C324" s="201">
        <v>0</v>
      </c>
      <c r="D324" s="201">
        <v>82.44</v>
      </c>
      <c r="E324" s="201">
        <v>0</v>
      </c>
      <c r="F324" s="201">
        <v>0</v>
      </c>
      <c r="G324" s="201">
        <v>0</v>
      </c>
    </row>
    <row r="325" spans="1:7" ht="25.5" x14ac:dyDescent="0.25">
      <c r="A325" s="223" t="s">
        <v>373</v>
      </c>
      <c r="B325" s="223" t="s">
        <v>371</v>
      </c>
      <c r="C325" s="201"/>
      <c r="D325" s="201"/>
      <c r="E325" s="201"/>
      <c r="F325" s="201"/>
      <c r="G325" s="201"/>
    </row>
    <row r="326" spans="1:7" ht="25.5" x14ac:dyDescent="0.25">
      <c r="A326" s="223" t="s">
        <v>378</v>
      </c>
      <c r="B326" s="223" t="s">
        <v>379</v>
      </c>
      <c r="C326" s="201"/>
      <c r="D326" s="201"/>
      <c r="E326" s="201"/>
      <c r="F326" s="201"/>
      <c r="G326" s="201"/>
    </row>
    <row r="327" spans="1:7" x14ac:dyDescent="0.25">
      <c r="A327" s="225" t="s">
        <v>491</v>
      </c>
      <c r="B327" s="226" t="s">
        <v>380</v>
      </c>
      <c r="C327" s="201"/>
      <c r="D327" s="201"/>
      <c r="E327" s="201"/>
      <c r="F327" s="201"/>
      <c r="G327" s="201"/>
    </row>
    <row r="328" spans="1:7" x14ac:dyDescent="0.25">
      <c r="A328" s="203">
        <v>3</v>
      </c>
      <c r="B328" s="204" t="s">
        <v>10</v>
      </c>
      <c r="C328" s="205">
        <f>C329+C337+C368+C372+C375</f>
        <v>137192.69999999998</v>
      </c>
      <c r="D328" s="205">
        <f>D329+D337+D368+D372+D375</f>
        <v>227438.36</v>
      </c>
      <c r="E328" s="205">
        <f>E329+E337+E368+E372+E375</f>
        <v>65500</v>
      </c>
      <c r="F328" s="205">
        <f>F329+F337+F368+F372+F375</f>
        <v>65500</v>
      </c>
      <c r="G328" s="205">
        <f>G329+G337+G368+G372+G375</f>
        <v>65500</v>
      </c>
    </row>
    <row r="329" spans="1:7" x14ac:dyDescent="0.25">
      <c r="A329" s="206">
        <v>31</v>
      </c>
      <c r="B329" s="207" t="s">
        <v>11</v>
      </c>
      <c r="C329" s="208">
        <f>C334+C332+C330</f>
        <v>0</v>
      </c>
      <c r="D329" s="208">
        <f>D334+D332+D330</f>
        <v>250</v>
      </c>
      <c r="E329" s="208">
        <f>E331+E332+E334</f>
        <v>0</v>
      </c>
      <c r="F329" s="208">
        <f>F334+F332+F330</f>
        <v>0</v>
      </c>
      <c r="G329" s="208">
        <f>G334+G332+G330</f>
        <v>0</v>
      </c>
    </row>
    <row r="330" spans="1:7" x14ac:dyDescent="0.25">
      <c r="A330" s="209">
        <v>311</v>
      </c>
      <c r="B330" s="210" t="s">
        <v>326</v>
      </c>
      <c r="C330" s="211">
        <f>C331</f>
        <v>0</v>
      </c>
      <c r="D330" s="211">
        <f>D331</f>
        <v>200</v>
      </c>
      <c r="E330" s="211">
        <f>E331</f>
        <v>0</v>
      </c>
      <c r="F330" s="211">
        <f>F331</f>
        <v>0</v>
      </c>
      <c r="G330" s="211">
        <f>G331</f>
        <v>0</v>
      </c>
    </row>
    <row r="331" spans="1:7" x14ac:dyDescent="0.25">
      <c r="A331" s="212">
        <v>3111</v>
      </c>
      <c r="B331" s="202" t="s">
        <v>327</v>
      </c>
      <c r="C331" s="201">
        <v>0</v>
      </c>
      <c r="D331" s="201">
        <v>200</v>
      </c>
      <c r="E331" s="201"/>
      <c r="F331" s="201"/>
      <c r="G331" s="201"/>
    </row>
    <row r="332" spans="1:7" x14ac:dyDescent="0.25">
      <c r="A332" s="209">
        <v>312</v>
      </c>
      <c r="B332" s="210" t="s">
        <v>328</v>
      </c>
      <c r="C332" s="211">
        <f>C333</f>
        <v>0</v>
      </c>
      <c r="D332" s="211"/>
      <c r="E332" s="211">
        <f>E333</f>
        <v>0</v>
      </c>
      <c r="F332" s="211">
        <f>F333</f>
        <v>0</v>
      </c>
      <c r="G332" s="211">
        <f>G333</f>
        <v>0</v>
      </c>
    </row>
    <row r="333" spans="1:7" x14ac:dyDescent="0.25">
      <c r="A333" s="212">
        <v>3121</v>
      </c>
      <c r="B333" s="202" t="s">
        <v>328</v>
      </c>
      <c r="C333" s="201">
        <v>0</v>
      </c>
      <c r="D333" s="201"/>
      <c r="E333" s="201">
        <v>0</v>
      </c>
      <c r="F333" s="201"/>
      <c r="G333" s="201"/>
    </row>
    <row r="334" spans="1:7" x14ac:dyDescent="0.25">
      <c r="A334" s="209">
        <v>313</v>
      </c>
      <c r="B334" s="210" t="s">
        <v>329</v>
      </c>
      <c r="C334" s="211">
        <f>C336+C335</f>
        <v>0</v>
      </c>
      <c r="D334" s="211">
        <f>D336+D335</f>
        <v>50</v>
      </c>
      <c r="E334" s="211">
        <f>E335+E336</f>
        <v>0</v>
      </c>
      <c r="F334" s="211">
        <f>F336+F335</f>
        <v>0</v>
      </c>
      <c r="G334" s="211">
        <f>G336+G335</f>
        <v>0</v>
      </c>
    </row>
    <row r="335" spans="1:7" x14ac:dyDescent="0.25">
      <c r="A335" s="212">
        <v>3132</v>
      </c>
      <c r="B335" s="202" t="s">
        <v>330</v>
      </c>
      <c r="C335" s="201">
        <v>0</v>
      </c>
      <c r="D335" s="201">
        <v>50</v>
      </c>
      <c r="E335" s="201"/>
      <c r="F335" s="201"/>
      <c r="G335" s="201"/>
    </row>
    <row r="336" spans="1:7" x14ac:dyDescent="0.25">
      <c r="A336" s="212">
        <v>3133</v>
      </c>
      <c r="B336" s="202" t="s">
        <v>342</v>
      </c>
      <c r="C336" s="201">
        <v>0</v>
      </c>
      <c r="D336" s="201"/>
      <c r="E336" s="201"/>
      <c r="F336" s="201"/>
      <c r="G336" s="201"/>
    </row>
    <row r="337" spans="1:7" x14ac:dyDescent="0.25">
      <c r="A337" s="206">
        <v>32</v>
      </c>
      <c r="B337" s="207" t="s">
        <v>27</v>
      </c>
      <c r="C337" s="208">
        <f>C338+C342+C349+C359+C361</f>
        <v>102369.95999999999</v>
      </c>
      <c r="D337" s="208">
        <f>D338+D342+D349+D359+D361</f>
        <v>194188.36</v>
      </c>
      <c r="E337" s="208">
        <f>E338+E342+E349+E361</f>
        <v>65500</v>
      </c>
      <c r="F337" s="208">
        <f>F338+F342+F349+F359+F361</f>
        <v>65500</v>
      </c>
      <c r="G337" s="208">
        <f>G338+G342+G349+G359+G361</f>
        <v>65500</v>
      </c>
    </row>
    <row r="338" spans="1:7" x14ac:dyDescent="0.25">
      <c r="A338" s="209">
        <v>321</v>
      </c>
      <c r="B338" s="210" t="s">
        <v>331</v>
      </c>
      <c r="C338" s="211">
        <f>C339+C340+C341</f>
        <v>25403.58</v>
      </c>
      <c r="D338" s="211">
        <f>D339+D340+D341</f>
        <v>54973.59</v>
      </c>
      <c r="E338" s="211">
        <f>E339+E340+E341</f>
        <v>0</v>
      </c>
      <c r="F338" s="211">
        <f>F339+F340+F341</f>
        <v>0</v>
      </c>
      <c r="G338" s="211">
        <f>G339+G340+G341</f>
        <v>0</v>
      </c>
    </row>
    <row r="339" spans="1:7" x14ac:dyDescent="0.25">
      <c r="A339" s="212">
        <v>3211</v>
      </c>
      <c r="B339" s="202" t="s">
        <v>300</v>
      </c>
      <c r="C339" s="201">
        <v>20003.580000000002</v>
      </c>
      <c r="D339" s="201">
        <v>38073.589999999997</v>
      </c>
      <c r="E339" s="201">
        <v>0</v>
      </c>
      <c r="F339" s="201">
        <f>E339</f>
        <v>0</v>
      </c>
      <c r="G339" s="201">
        <f>F339</f>
        <v>0</v>
      </c>
    </row>
    <row r="340" spans="1:7" x14ac:dyDescent="0.25">
      <c r="A340" s="212">
        <v>3212</v>
      </c>
      <c r="B340" s="215" t="s">
        <v>332</v>
      </c>
      <c r="C340" s="201">
        <v>0</v>
      </c>
      <c r="D340" s="201">
        <v>0</v>
      </c>
      <c r="E340" s="201"/>
      <c r="F340" s="201"/>
      <c r="G340" s="201"/>
    </row>
    <row r="341" spans="1:7" x14ac:dyDescent="0.25">
      <c r="A341" s="212">
        <v>3213</v>
      </c>
      <c r="B341" s="202" t="s">
        <v>301</v>
      </c>
      <c r="C341" s="201">
        <v>5400</v>
      </c>
      <c r="D341" s="201">
        <v>16900</v>
      </c>
      <c r="E341" s="201">
        <v>0</v>
      </c>
      <c r="F341" s="201">
        <f>E341</f>
        <v>0</v>
      </c>
      <c r="G341" s="201">
        <f>F341</f>
        <v>0</v>
      </c>
    </row>
    <row r="342" spans="1:7" x14ac:dyDescent="0.25">
      <c r="A342" s="209">
        <v>322</v>
      </c>
      <c r="B342" s="210" t="s">
        <v>302</v>
      </c>
      <c r="C342" s="211">
        <f>C343+C344+C345+C346+C347+C348</f>
        <v>48298.85</v>
      </c>
      <c r="D342" s="211">
        <f>D343+D344+D345+D346+D347+D348</f>
        <v>77214.77</v>
      </c>
      <c r="E342" s="211">
        <f>E343+E344+E345+E346+E347+E348</f>
        <v>54500</v>
      </c>
      <c r="F342" s="211">
        <f>F343+F344+F345+F346+F347+F348</f>
        <v>54500</v>
      </c>
      <c r="G342" s="211">
        <f>G343+G344+G345+G346+G347+G348</f>
        <v>54500</v>
      </c>
    </row>
    <row r="343" spans="1:7" x14ac:dyDescent="0.25">
      <c r="A343" s="212">
        <v>3221</v>
      </c>
      <c r="B343" s="202" t="s">
        <v>303</v>
      </c>
      <c r="C343" s="201">
        <v>11915.76</v>
      </c>
      <c r="D343" s="201">
        <v>20500</v>
      </c>
      <c r="E343" s="201">
        <v>10000</v>
      </c>
      <c r="F343" s="201">
        <f t="shared" ref="F343:F348" si="29">E343</f>
        <v>10000</v>
      </c>
      <c r="G343" s="201">
        <f t="shared" ref="G343:G348" si="30">F343</f>
        <v>10000</v>
      </c>
    </row>
    <row r="344" spans="1:7" x14ac:dyDescent="0.25">
      <c r="A344" s="212">
        <v>3222</v>
      </c>
      <c r="B344" s="202" t="s">
        <v>335</v>
      </c>
      <c r="C344" s="201">
        <v>28459.89</v>
      </c>
      <c r="D344" s="201">
        <v>31714.77</v>
      </c>
      <c r="E344" s="201">
        <v>33000</v>
      </c>
      <c r="F344" s="201">
        <f t="shared" si="29"/>
        <v>33000</v>
      </c>
      <c r="G344" s="201">
        <f t="shared" si="30"/>
        <v>33000</v>
      </c>
    </row>
    <row r="345" spans="1:7" x14ac:dyDescent="0.25">
      <c r="A345" s="212">
        <v>3223</v>
      </c>
      <c r="B345" s="202" t="s">
        <v>304</v>
      </c>
      <c r="C345" s="201">
        <v>4528.54</v>
      </c>
      <c r="D345" s="201">
        <v>15000</v>
      </c>
      <c r="E345" s="201">
        <v>7000</v>
      </c>
      <c r="F345" s="201">
        <f t="shared" si="29"/>
        <v>7000</v>
      </c>
      <c r="G345" s="201">
        <f t="shared" si="30"/>
        <v>7000</v>
      </c>
    </row>
    <row r="346" spans="1:7" ht="30" x14ac:dyDescent="0.25">
      <c r="A346" s="212">
        <v>3224</v>
      </c>
      <c r="B346" s="213" t="s">
        <v>305</v>
      </c>
      <c r="C346" s="201">
        <v>2097.17</v>
      </c>
      <c r="D346" s="201">
        <v>7000</v>
      </c>
      <c r="E346" s="201">
        <v>3000</v>
      </c>
      <c r="F346" s="201">
        <f t="shared" si="29"/>
        <v>3000</v>
      </c>
      <c r="G346" s="201">
        <f t="shared" si="30"/>
        <v>3000</v>
      </c>
    </row>
    <row r="347" spans="1:7" x14ac:dyDescent="0.25">
      <c r="A347" s="212">
        <v>3225</v>
      </c>
      <c r="B347" s="202" t="s">
        <v>306</v>
      </c>
      <c r="C347" s="201">
        <v>726.75</v>
      </c>
      <c r="D347" s="201">
        <v>2000</v>
      </c>
      <c r="E347" s="201">
        <v>1500</v>
      </c>
      <c r="F347" s="201">
        <f t="shared" si="29"/>
        <v>1500</v>
      </c>
      <c r="G347" s="201">
        <f t="shared" si="30"/>
        <v>1500</v>
      </c>
    </row>
    <row r="348" spans="1:7" x14ac:dyDescent="0.25">
      <c r="A348" s="212">
        <v>3227</v>
      </c>
      <c r="B348" s="202" t="s">
        <v>186</v>
      </c>
      <c r="C348" s="201">
        <v>570.74</v>
      </c>
      <c r="D348" s="201">
        <v>1000</v>
      </c>
      <c r="E348" s="201">
        <v>0</v>
      </c>
      <c r="F348" s="201">
        <f t="shared" si="29"/>
        <v>0</v>
      </c>
      <c r="G348" s="201">
        <f t="shared" si="30"/>
        <v>0</v>
      </c>
    </row>
    <row r="349" spans="1:7" x14ac:dyDescent="0.25">
      <c r="A349" s="209">
        <v>323</v>
      </c>
      <c r="B349" s="210" t="s">
        <v>307</v>
      </c>
      <c r="C349" s="211">
        <f>C350+C351+C352+C353+C354+C355+C356+C357+C358</f>
        <v>14275.249999999998</v>
      </c>
      <c r="D349" s="211">
        <f>D350+D351+D352+D353+D354+D355+D356+D357+D358</f>
        <v>47300</v>
      </c>
      <c r="E349" s="211">
        <f>E351+E353+E352+E354+E355+E356+E357+E358</f>
        <v>7000</v>
      </c>
      <c r="F349" s="211">
        <f>F351+F353+F354+F355+F356+F357+F358</f>
        <v>7000</v>
      </c>
      <c r="G349" s="211">
        <f>G351+G353+G354+G355+G356+G357+G358</f>
        <v>7000</v>
      </c>
    </row>
    <row r="350" spans="1:7" x14ac:dyDescent="0.25">
      <c r="A350" s="212">
        <v>3231</v>
      </c>
      <c r="B350" s="202" t="s">
        <v>308</v>
      </c>
      <c r="C350" s="201">
        <v>370.22</v>
      </c>
      <c r="D350" s="201">
        <v>5500</v>
      </c>
      <c r="E350" s="201">
        <v>0</v>
      </c>
      <c r="F350" s="201"/>
      <c r="G350" s="201"/>
    </row>
    <row r="351" spans="1:7" x14ac:dyDescent="0.25">
      <c r="A351" s="212">
        <v>3232</v>
      </c>
      <c r="B351" s="202" t="s">
        <v>309</v>
      </c>
      <c r="C351" s="201">
        <v>10845.63</v>
      </c>
      <c r="D351" s="201">
        <v>20000</v>
      </c>
      <c r="E351" s="201">
        <v>5000</v>
      </c>
      <c r="F351" s="201">
        <f>E351</f>
        <v>5000</v>
      </c>
      <c r="G351" s="201">
        <f>F351</f>
        <v>5000</v>
      </c>
    </row>
    <row r="352" spans="1:7" x14ac:dyDescent="0.25">
      <c r="A352" s="212">
        <v>3233</v>
      </c>
      <c r="B352" s="202" t="s">
        <v>310</v>
      </c>
      <c r="C352" s="201">
        <v>248.85</v>
      </c>
      <c r="D352" s="201">
        <v>2000</v>
      </c>
      <c r="E352" s="201">
        <v>0</v>
      </c>
      <c r="F352" s="201"/>
      <c r="G352" s="201"/>
    </row>
    <row r="353" spans="1:7" x14ac:dyDescent="0.25">
      <c r="A353" s="212">
        <v>3234</v>
      </c>
      <c r="B353" s="202" t="s">
        <v>311</v>
      </c>
      <c r="C353" s="201">
        <v>0</v>
      </c>
      <c r="D353" s="201">
        <v>4500</v>
      </c>
      <c r="E353" s="201">
        <v>2000</v>
      </c>
      <c r="F353" s="201">
        <f t="shared" ref="F353:F358" si="31">E353</f>
        <v>2000</v>
      </c>
      <c r="G353" s="201">
        <f t="shared" ref="G353:G358" si="32">F353</f>
        <v>2000</v>
      </c>
    </row>
    <row r="354" spans="1:7" x14ac:dyDescent="0.25">
      <c r="A354" s="212">
        <v>3235</v>
      </c>
      <c r="B354" s="202" t="s">
        <v>312</v>
      </c>
      <c r="C354" s="201">
        <v>344</v>
      </c>
      <c r="D354" s="201">
        <v>3300</v>
      </c>
      <c r="E354" s="201">
        <v>0</v>
      </c>
      <c r="F354" s="201">
        <f t="shared" si="31"/>
        <v>0</v>
      </c>
      <c r="G354" s="201">
        <f t="shared" si="32"/>
        <v>0</v>
      </c>
    </row>
    <row r="355" spans="1:7" x14ac:dyDescent="0.25">
      <c r="A355" s="212">
        <v>3236</v>
      </c>
      <c r="B355" s="202" t="s">
        <v>313</v>
      </c>
      <c r="C355" s="201">
        <v>356</v>
      </c>
      <c r="D355" s="201">
        <v>1000</v>
      </c>
      <c r="E355" s="201">
        <v>0</v>
      </c>
      <c r="F355" s="201">
        <f t="shared" si="31"/>
        <v>0</v>
      </c>
      <c r="G355" s="201">
        <f t="shared" si="32"/>
        <v>0</v>
      </c>
    </row>
    <row r="356" spans="1:7" x14ac:dyDescent="0.25">
      <c r="A356" s="212">
        <v>3238</v>
      </c>
      <c r="B356" s="202" t="s">
        <v>236</v>
      </c>
      <c r="C356" s="201">
        <v>1148.55</v>
      </c>
      <c r="D356" s="201">
        <v>2000</v>
      </c>
      <c r="E356" s="201">
        <v>0</v>
      </c>
      <c r="F356" s="201">
        <f t="shared" si="31"/>
        <v>0</v>
      </c>
      <c r="G356" s="201">
        <f t="shared" si="32"/>
        <v>0</v>
      </c>
    </row>
    <row r="357" spans="1:7" x14ac:dyDescent="0.25">
      <c r="A357" s="212">
        <v>3237</v>
      </c>
      <c r="B357" s="202" t="s">
        <v>314</v>
      </c>
      <c r="C357" s="201">
        <v>0</v>
      </c>
      <c r="D357" s="201">
        <v>8800</v>
      </c>
      <c r="E357" s="201">
        <v>0</v>
      </c>
      <c r="F357" s="201">
        <f t="shared" si="31"/>
        <v>0</v>
      </c>
      <c r="G357" s="201">
        <f t="shared" si="32"/>
        <v>0</v>
      </c>
    </row>
    <row r="358" spans="1:7" x14ac:dyDescent="0.25">
      <c r="A358" s="212">
        <v>3239</v>
      </c>
      <c r="B358" s="202" t="s">
        <v>316</v>
      </c>
      <c r="C358" s="201">
        <v>962</v>
      </c>
      <c r="D358" s="201">
        <v>200</v>
      </c>
      <c r="E358" s="201">
        <v>0</v>
      </c>
      <c r="F358" s="201">
        <f t="shared" si="31"/>
        <v>0</v>
      </c>
      <c r="G358" s="201">
        <f t="shared" si="32"/>
        <v>0</v>
      </c>
    </row>
    <row r="359" spans="1:7" x14ac:dyDescent="0.25">
      <c r="A359" s="209">
        <v>324</v>
      </c>
      <c r="B359" s="210" t="s">
        <v>343</v>
      </c>
      <c r="C359" s="211">
        <f>C360</f>
        <v>0</v>
      </c>
      <c r="D359" s="211">
        <v>0</v>
      </c>
      <c r="E359" s="211">
        <f>E360</f>
        <v>0</v>
      </c>
      <c r="F359" s="211">
        <v>0</v>
      </c>
      <c r="G359" s="211">
        <v>0</v>
      </c>
    </row>
    <row r="360" spans="1:7" x14ac:dyDescent="0.25">
      <c r="A360" s="212">
        <v>3241</v>
      </c>
      <c r="B360" s="202" t="s">
        <v>343</v>
      </c>
      <c r="C360" s="201">
        <v>0</v>
      </c>
      <c r="D360" s="201">
        <v>0</v>
      </c>
      <c r="E360" s="201">
        <v>0</v>
      </c>
      <c r="F360" s="201">
        <v>0</v>
      </c>
      <c r="G360" s="201">
        <v>0</v>
      </c>
    </row>
    <row r="361" spans="1:7" x14ac:dyDescent="0.25">
      <c r="A361" s="209">
        <v>329</v>
      </c>
      <c r="B361" s="210" t="s">
        <v>317</v>
      </c>
      <c r="C361" s="211">
        <f>C362+C363+C364+C365+C366+C367</f>
        <v>14392.279999999999</v>
      </c>
      <c r="D361" s="211">
        <f>D362+D363+D364+D365+D366+D367</f>
        <v>14700</v>
      </c>
      <c r="E361" s="211">
        <f>E363+E364+E365+E366+E367</f>
        <v>4000</v>
      </c>
      <c r="F361" s="211">
        <f>F362+F363+F364+F365+F366+F367</f>
        <v>4000</v>
      </c>
      <c r="G361" s="211">
        <f>G362+G363+G364+G365+G366+G367</f>
        <v>4000</v>
      </c>
    </row>
    <row r="362" spans="1:7" x14ac:dyDescent="0.25">
      <c r="A362" s="212">
        <v>3292</v>
      </c>
      <c r="B362" s="202" t="s">
        <v>318</v>
      </c>
      <c r="C362" s="201"/>
      <c r="D362" s="201"/>
      <c r="E362" s="201"/>
      <c r="F362" s="201"/>
      <c r="G362" s="201"/>
    </row>
    <row r="363" spans="1:7" x14ac:dyDescent="0.25">
      <c r="A363" s="212">
        <v>3293</v>
      </c>
      <c r="B363" s="202" t="s">
        <v>256</v>
      </c>
      <c r="C363" s="201">
        <v>180</v>
      </c>
      <c r="D363" s="201">
        <v>500</v>
      </c>
      <c r="E363" s="201">
        <v>0</v>
      </c>
      <c r="F363" s="201">
        <f>E363</f>
        <v>0</v>
      </c>
      <c r="G363" s="201">
        <f>F363</f>
        <v>0</v>
      </c>
    </row>
    <row r="364" spans="1:7" x14ac:dyDescent="0.25">
      <c r="A364" s="212">
        <v>3294</v>
      </c>
      <c r="B364" s="202" t="s">
        <v>319</v>
      </c>
      <c r="C364" s="201">
        <v>25</v>
      </c>
      <c r="D364" s="201">
        <v>100</v>
      </c>
      <c r="E364" s="201">
        <v>0</v>
      </c>
      <c r="F364" s="201">
        <f>E364</f>
        <v>0</v>
      </c>
      <c r="G364" s="201">
        <f>F364</f>
        <v>0</v>
      </c>
    </row>
    <row r="365" spans="1:7" x14ac:dyDescent="0.25">
      <c r="A365" s="212">
        <v>3295</v>
      </c>
      <c r="B365" s="202" t="s">
        <v>320</v>
      </c>
      <c r="C365" s="201">
        <v>86.37</v>
      </c>
      <c r="D365" s="201">
        <v>1100</v>
      </c>
      <c r="E365" s="201">
        <v>0</v>
      </c>
      <c r="F365" s="201"/>
      <c r="G365" s="201"/>
    </row>
    <row r="366" spans="1:7" x14ac:dyDescent="0.25">
      <c r="A366" s="212">
        <v>3296</v>
      </c>
      <c r="B366" s="202" t="s">
        <v>344</v>
      </c>
      <c r="C366" s="201">
        <v>820.5</v>
      </c>
      <c r="D366" s="201">
        <v>3000</v>
      </c>
      <c r="E366" s="201">
        <v>0</v>
      </c>
      <c r="F366" s="201">
        <f>E366</f>
        <v>0</v>
      </c>
      <c r="G366" s="201">
        <f>F366</f>
        <v>0</v>
      </c>
    </row>
    <row r="367" spans="1:7" x14ac:dyDescent="0.25">
      <c r="A367" s="212">
        <v>3299</v>
      </c>
      <c r="B367" s="202" t="s">
        <v>317</v>
      </c>
      <c r="C367" s="201">
        <v>13280.41</v>
      </c>
      <c r="D367" s="201">
        <v>10000</v>
      </c>
      <c r="E367" s="201">
        <v>4000</v>
      </c>
      <c r="F367" s="201">
        <f>E367</f>
        <v>4000</v>
      </c>
      <c r="G367" s="201">
        <f>F367</f>
        <v>4000</v>
      </c>
    </row>
    <row r="368" spans="1:7" x14ac:dyDescent="0.25">
      <c r="A368" s="206">
        <v>34</v>
      </c>
      <c r="B368" s="207"/>
      <c r="C368" s="208">
        <f>C369</f>
        <v>0</v>
      </c>
      <c r="D368" s="208">
        <f>D369</f>
        <v>500</v>
      </c>
      <c r="E368" s="208">
        <f>E369</f>
        <v>0</v>
      </c>
      <c r="F368" s="208">
        <f>F369</f>
        <v>0</v>
      </c>
      <c r="G368" s="208">
        <f>G369</f>
        <v>0</v>
      </c>
    </row>
    <row r="369" spans="1:7" x14ac:dyDescent="0.25">
      <c r="A369" s="209">
        <v>343</v>
      </c>
      <c r="B369" s="210" t="s">
        <v>322</v>
      </c>
      <c r="C369" s="211">
        <f>C371+C370</f>
        <v>0</v>
      </c>
      <c r="D369" s="211">
        <f>D371+D370</f>
        <v>500</v>
      </c>
      <c r="E369" s="211">
        <f>E370+E371</f>
        <v>0</v>
      </c>
      <c r="F369" s="211">
        <f>F371+F370</f>
        <v>0</v>
      </c>
      <c r="G369" s="211">
        <f>G371+G370</f>
        <v>0</v>
      </c>
    </row>
    <row r="370" spans="1:7" x14ac:dyDescent="0.25">
      <c r="A370" s="212">
        <v>3431</v>
      </c>
      <c r="B370" s="202" t="s">
        <v>323</v>
      </c>
      <c r="C370" s="201">
        <v>0</v>
      </c>
      <c r="D370" s="201">
        <v>500</v>
      </c>
      <c r="E370" s="201"/>
      <c r="F370" s="201">
        <v>0</v>
      </c>
      <c r="G370" s="201">
        <v>0</v>
      </c>
    </row>
    <row r="371" spans="1:7" x14ac:dyDescent="0.25">
      <c r="A371" s="212">
        <v>3433</v>
      </c>
      <c r="B371" s="202" t="s">
        <v>345</v>
      </c>
      <c r="C371" s="201">
        <v>0</v>
      </c>
      <c r="D371" s="201"/>
      <c r="E371" s="201"/>
      <c r="F371" s="201"/>
      <c r="G371" s="201"/>
    </row>
    <row r="372" spans="1:7" x14ac:dyDescent="0.25">
      <c r="A372" s="206">
        <v>37</v>
      </c>
      <c r="B372" s="207" t="s">
        <v>346</v>
      </c>
      <c r="C372" s="208">
        <f>C373</f>
        <v>33317.03</v>
      </c>
      <c r="D372" s="208">
        <f>D373</f>
        <v>31000</v>
      </c>
      <c r="E372" s="208">
        <f t="shared" ref="E372:G372" si="33">E373</f>
        <v>0</v>
      </c>
      <c r="F372" s="208">
        <f t="shared" si="33"/>
        <v>0</v>
      </c>
      <c r="G372" s="208">
        <f t="shared" si="33"/>
        <v>0</v>
      </c>
    </row>
    <row r="373" spans="1:7" x14ac:dyDescent="0.25">
      <c r="A373" s="209">
        <v>372</v>
      </c>
      <c r="B373" s="210" t="s">
        <v>347</v>
      </c>
      <c r="C373" s="211">
        <f>C374</f>
        <v>33317.03</v>
      </c>
      <c r="D373" s="211">
        <f>D374</f>
        <v>31000</v>
      </c>
      <c r="E373" s="211">
        <f>E374</f>
        <v>0</v>
      </c>
      <c r="F373" s="211">
        <f>F374</f>
        <v>0</v>
      </c>
      <c r="G373" s="211">
        <f>G374</f>
        <v>0</v>
      </c>
    </row>
    <row r="374" spans="1:7" x14ac:dyDescent="0.25">
      <c r="A374" s="212">
        <v>3722</v>
      </c>
      <c r="B374" s="202" t="s">
        <v>348</v>
      </c>
      <c r="C374" s="201">
        <v>33317.03</v>
      </c>
      <c r="D374" s="201">
        <v>31000</v>
      </c>
      <c r="E374" s="201">
        <v>0</v>
      </c>
      <c r="F374" s="201">
        <f>E374</f>
        <v>0</v>
      </c>
      <c r="G374" s="201">
        <f>F374</f>
        <v>0</v>
      </c>
    </row>
    <row r="375" spans="1:7" x14ac:dyDescent="0.25">
      <c r="A375" s="206">
        <v>38</v>
      </c>
      <c r="B375" s="207" t="s">
        <v>417</v>
      </c>
      <c r="C375" s="208">
        <f t="shared" ref="C375:F376" si="34">C376</f>
        <v>1505.71</v>
      </c>
      <c r="D375" s="208">
        <f t="shared" si="34"/>
        <v>1500</v>
      </c>
      <c r="E375" s="208">
        <f t="shared" si="34"/>
        <v>0</v>
      </c>
      <c r="F375" s="208">
        <f t="shared" si="34"/>
        <v>0</v>
      </c>
      <c r="G375" s="208">
        <f>G377</f>
        <v>0</v>
      </c>
    </row>
    <row r="376" spans="1:7" x14ac:dyDescent="0.25">
      <c r="A376" s="209">
        <v>381</v>
      </c>
      <c r="B376" s="210" t="s">
        <v>368</v>
      </c>
      <c r="C376" s="211">
        <f t="shared" si="34"/>
        <v>1505.71</v>
      </c>
      <c r="D376" s="211">
        <f t="shared" si="34"/>
        <v>1500</v>
      </c>
      <c r="E376" s="211">
        <f t="shared" si="34"/>
        <v>0</v>
      </c>
      <c r="F376" s="211">
        <f t="shared" si="34"/>
        <v>0</v>
      </c>
      <c r="G376" s="211">
        <f>G377</f>
        <v>0</v>
      </c>
    </row>
    <row r="377" spans="1:7" x14ac:dyDescent="0.25">
      <c r="A377" s="212">
        <v>3812</v>
      </c>
      <c r="B377" s="202" t="s">
        <v>406</v>
      </c>
      <c r="C377" s="201">
        <v>1505.71</v>
      </c>
      <c r="D377" s="201">
        <v>1500</v>
      </c>
      <c r="E377" s="201">
        <v>0</v>
      </c>
      <c r="F377" s="201">
        <f>E377</f>
        <v>0</v>
      </c>
      <c r="G377" s="201">
        <f>F377</f>
        <v>0</v>
      </c>
    </row>
    <row r="378" spans="1:7" ht="25.5" x14ac:dyDescent="0.25">
      <c r="A378" s="223" t="s">
        <v>373</v>
      </c>
      <c r="B378" s="223" t="s">
        <v>371</v>
      </c>
      <c r="C378" s="201"/>
      <c r="D378" s="201"/>
      <c r="E378" s="201"/>
      <c r="F378" s="201"/>
      <c r="G378" s="201"/>
    </row>
    <row r="379" spans="1:7" ht="25.5" x14ac:dyDescent="0.25">
      <c r="A379" s="223" t="s">
        <v>378</v>
      </c>
      <c r="B379" s="223" t="s">
        <v>394</v>
      </c>
      <c r="C379" s="201"/>
      <c r="D379" s="201"/>
      <c r="E379" s="201"/>
      <c r="F379" s="201"/>
      <c r="G379" s="201"/>
    </row>
    <row r="380" spans="1:7" x14ac:dyDescent="0.25">
      <c r="A380" s="225" t="s">
        <v>491</v>
      </c>
      <c r="B380" s="226" t="s">
        <v>380</v>
      </c>
      <c r="C380" s="201"/>
      <c r="D380" s="201"/>
      <c r="E380" s="201"/>
      <c r="F380" s="201"/>
      <c r="G380" s="201"/>
    </row>
    <row r="381" spans="1:7" x14ac:dyDescent="0.25">
      <c r="A381" s="203">
        <v>4</v>
      </c>
      <c r="B381" s="204" t="s">
        <v>12</v>
      </c>
      <c r="C381" s="205">
        <f>C382</f>
        <v>15233.01</v>
      </c>
      <c r="D381" s="205">
        <f>D382</f>
        <v>16800</v>
      </c>
      <c r="E381" s="205">
        <f>E382</f>
        <v>4500</v>
      </c>
      <c r="F381" s="205">
        <f>F382</f>
        <v>4500</v>
      </c>
      <c r="G381" s="205">
        <f>G382</f>
        <v>4500</v>
      </c>
    </row>
    <row r="382" spans="1:7" x14ac:dyDescent="0.25">
      <c r="A382" s="206">
        <v>42</v>
      </c>
      <c r="B382" s="207" t="s">
        <v>35</v>
      </c>
      <c r="C382" s="208">
        <f>C383+C388</f>
        <v>15233.01</v>
      </c>
      <c r="D382" s="208">
        <f>D383+D388</f>
        <v>16800</v>
      </c>
      <c r="E382" s="208">
        <f>E383+E388</f>
        <v>4500</v>
      </c>
      <c r="F382" s="208">
        <f>F383+F388</f>
        <v>4500</v>
      </c>
      <c r="G382" s="208">
        <f>G383+G388</f>
        <v>4500</v>
      </c>
    </row>
    <row r="383" spans="1:7" x14ac:dyDescent="0.25">
      <c r="A383" s="209">
        <v>422</v>
      </c>
      <c r="B383" s="210" t="s">
        <v>349</v>
      </c>
      <c r="C383" s="211">
        <f>C384+C386+C387</f>
        <v>12945.52</v>
      </c>
      <c r="D383" s="211">
        <f>D384+D386+D387</f>
        <v>9000</v>
      </c>
      <c r="E383" s="211">
        <f>E384+E385+E387</f>
        <v>4500</v>
      </c>
      <c r="F383" s="211">
        <f>F384+F385+F387</f>
        <v>4500</v>
      </c>
      <c r="G383" s="211">
        <f>G384+G385+G387</f>
        <v>4500</v>
      </c>
    </row>
    <row r="384" spans="1:7" x14ac:dyDescent="0.25">
      <c r="A384" s="212">
        <v>4221</v>
      </c>
      <c r="B384" s="202" t="s">
        <v>350</v>
      </c>
      <c r="C384" s="201">
        <v>2550.59</v>
      </c>
      <c r="D384" s="201">
        <v>9000</v>
      </c>
      <c r="E384" s="201">
        <v>2500</v>
      </c>
      <c r="F384" s="201">
        <f>E384</f>
        <v>2500</v>
      </c>
      <c r="G384" s="201">
        <f>F384</f>
        <v>2500</v>
      </c>
    </row>
    <row r="385" spans="1:7" x14ac:dyDescent="0.25">
      <c r="A385" s="212">
        <v>4222</v>
      </c>
      <c r="B385" s="202" t="s">
        <v>351</v>
      </c>
      <c r="C385" s="201">
        <v>0</v>
      </c>
      <c r="D385" s="201"/>
      <c r="E385" s="201">
        <v>0</v>
      </c>
      <c r="F385" s="201"/>
      <c r="G385" s="201"/>
    </row>
    <row r="386" spans="1:7" x14ac:dyDescent="0.25">
      <c r="A386" s="212">
        <v>4226</v>
      </c>
      <c r="B386" s="202" t="s">
        <v>427</v>
      </c>
      <c r="C386" s="201">
        <v>625.4</v>
      </c>
      <c r="D386" s="201">
        <v>0</v>
      </c>
      <c r="E386" s="201">
        <v>0</v>
      </c>
      <c r="F386" s="201"/>
      <c r="G386" s="201"/>
    </row>
    <row r="387" spans="1:7" x14ac:dyDescent="0.25">
      <c r="A387" s="212">
        <v>4227</v>
      </c>
      <c r="B387" s="202" t="s">
        <v>352</v>
      </c>
      <c r="C387" s="201">
        <v>9769.5300000000007</v>
      </c>
      <c r="D387" s="201">
        <v>0</v>
      </c>
      <c r="E387" s="201">
        <v>2000</v>
      </c>
      <c r="F387" s="201">
        <f>E387</f>
        <v>2000</v>
      </c>
      <c r="G387" s="201">
        <f>F387</f>
        <v>2000</v>
      </c>
    </row>
    <row r="388" spans="1:7" x14ac:dyDescent="0.25">
      <c r="A388" s="209">
        <v>424</v>
      </c>
      <c r="B388" s="210" t="s">
        <v>353</v>
      </c>
      <c r="C388" s="211">
        <f>C389</f>
        <v>2287.4899999999998</v>
      </c>
      <c r="D388" s="211">
        <f>D389</f>
        <v>7800</v>
      </c>
      <c r="E388" s="211">
        <f>E389</f>
        <v>0</v>
      </c>
      <c r="F388" s="211">
        <f>F389</f>
        <v>0</v>
      </c>
      <c r="G388" s="211">
        <f>G389</f>
        <v>0</v>
      </c>
    </row>
    <row r="389" spans="1:7" x14ac:dyDescent="0.25">
      <c r="A389" s="212">
        <v>4241</v>
      </c>
      <c r="B389" s="202" t="s">
        <v>337</v>
      </c>
      <c r="C389" s="201">
        <v>2287.4899999999998</v>
      </c>
      <c r="D389" s="201">
        <v>7800</v>
      </c>
      <c r="E389" s="201">
        <v>0</v>
      </c>
      <c r="F389" s="201">
        <v>0</v>
      </c>
      <c r="G389" s="201">
        <v>0</v>
      </c>
    </row>
    <row r="390" spans="1:7" x14ac:dyDescent="0.25">
      <c r="A390" s="203">
        <v>6</v>
      </c>
      <c r="B390" s="204" t="s">
        <v>7</v>
      </c>
      <c r="C390" s="205">
        <f>C391+C399+C402+C405</f>
        <v>169210.38999999998</v>
      </c>
      <c r="D390" s="205">
        <f>D391+D399+D402+D405</f>
        <v>172050</v>
      </c>
      <c r="E390" s="205">
        <f>E391+E399+E402+E405</f>
        <v>70000</v>
      </c>
      <c r="F390" s="205">
        <f>F391+F399+F402+F405</f>
        <v>70000</v>
      </c>
      <c r="G390" s="205">
        <f>G391+G399+G402+G405</f>
        <v>70000</v>
      </c>
    </row>
    <row r="391" spans="1:7" x14ac:dyDescent="0.25">
      <c r="A391" s="206">
        <v>63</v>
      </c>
      <c r="B391" s="207" t="s">
        <v>33</v>
      </c>
      <c r="C391" s="208">
        <f>C392+C394+C397</f>
        <v>75112.73</v>
      </c>
      <c r="D391" s="208">
        <f>D392+D394+D397</f>
        <v>86000</v>
      </c>
      <c r="E391" s="208">
        <f>E392+E394+E397</f>
        <v>0</v>
      </c>
      <c r="F391" s="208">
        <f>F392+F394+F397</f>
        <v>0</v>
      </c>
      <c r="G391" s="208">
        <f>G392+G394+G397</f>
        <v>0</v>
      </c>
    </row>
    <row r="392" spans="1:7" x14ac:dyDescent="0.25">
      <c r="A392" s="209">
        <v>634</v>
      </c>
      <c r="B392" s="210" t="s">
        <v>354</v>
      </c>
      <c r="C392" s="211">
        <f>C393</f>
        <v>0</v>
      </c>
      <c r="D392" s="211">
        <f>D393</f>
        <v>1000</v>
      </c>
      <c r="E392" s="211">
        <f>E393</f>
        <v>0</v>
      </c>
      <c r="F392" s="211">
        <f>F393</f>
        <v>0</v>
      </c>
      <c r="G392" s="211">
        <f>G393</f>
        <v>0</v>
      </c>
    </row>
    <row r="393" spans="1:7" x14ac:dyDescent="0.25">
      <c r="A393" s="212">
        <v>6341</v>
      </c>
      <c r="B393" s="202" t="s">
        <v>355</v>
      </c>
      <c r="C393" s="201">
        <v>0</v>
      </c>
      <c r="D393" s="201">
        <v>1000</v>
      </c>
      <c r="E393" s="201">
        <v>0</v>
      </c>
      <c r="F393" s="201">
        <f>E393</f>
        <v>0</v>
      </c>
      <c r="G393" s="201">
        <f>F393</f>
        <v>0</v>
      </c>
    </row>
    <row r="394" spans="1:7" x14ac:dyDescent="0.25">
      <c r="A394" s="209">
        <v>636</v>
      </c>
      <c r="B394" s="210" t="s">
        <v>340</v>
      </c>
      <c r="C394" s="211">
        <f>C395+C396</f>
        <v>43329.53</v>
      </c>
      <c r="D394" s="211">
        <f>D395+D396</f>
        <v>50000</v>
      </c>
      <c r="E394" s="211">
        <f>E395+E396</f>
        <v>0</v>
      </c>
      <c r="F394" s="211">
        <f>F395+F396</f>
        <v>0</v>
      </c>
      <c r="G394" s="211">
        <f>G395+G396</f>
        <v>0</v>
      </c>
    </row>
    <row r="395" spans="1:7" ht="30" x14ac:dyDescent="0.25">
      <c r="A395" s="212">
        <v>6361</v>
      </c>
      <c r="B395" s="213" t="s">
        <v>341</v>
      </c>
      <c r="C395" s="201">
        <v>41665.78</v>
      </c>
      <c r="D395" s="201">
        <v>47000</v>
      </c>
      <c r="E395" s="201">
        <v>0</v>
      </c>
      <c r="F395" s="201">
        <f>E395</f>
        <v>0</v>
      </c>
      <c r="G395" s="201">
        <f>F395</f>
        <v>0</v>
      </c>
    </row>
    <row r="396" spans="1:7" ht="30" x14ac:dyDescent="0.25">
      <c r="A396" s="212">
        <v>6362</v>
      </c>
      <c r="B396" s="213" t="s">
        <v>356</v>
      </c>
      <c r="C396" s="201">
        <v>1663.75</v>
      </c>
      <c r="D396" s="201">
        <v>3000</v>
      </c>
      <c r="E396" s="201">
        <v>0</v>
      </c>
      <c r="F396" s="201">
        <f>E396</f>
        <v>0</v>
      </c>
      <c r="G396" s="201">
        <f>F396</f>
        <v>0</v>
      </c>
    </row>
    <row r="397" spans="1:7" x14ac:dyDescent="0.25">
      <c r="A397" s="209">
        <v>638</v>
      </c>
      <c r="B397" s="210" t="s">
        <v>333</v>
      </c>
      <c r="C397" s="211">
        <f>C398</f>
        <v>31783.200000000001</v>
      </c>
      <c r="D397" s="211">
        <f>D398</f>
        <v>35000</v>
      </c>
      <c r="E397" s="211">
        <f>E398</f>
        <v>0</v>
      </c>
      <c r="F397" s="211">
        <f t="shared" ref="F397:G397" si="35">F398</f>
        <v>0</v>
      </c>
      <c r="G397" s="211">
        <f t="shared" si="35"/>
        <v>0</v>
      </c>
    </row>
    <row r="398" spans="1:7" x14ac:dyDescent="0.25">
      <c r="A398" s="212">
        <v>6381</v>
      </c>
      <c r="B398" s="202" t="s">
        <v>334</v>
      </c>
      <c r="C398" s="201">
        <v>31783.200000000001</v>
      </c>
      <c r="D398" s="201">
        <v>35000</v>
      </c>
      <c r="E398" s="201">
        <v>0</v>
      </c>
      <c r="F398" s="201">
        <f>E398</f>
        <v>0</v>
      </c>
      <c r="G398" s="201">
        <f>F398</f>
        <v>0</v>
      </c>
    </row>
    <row r="399" spans="1:7" x14ac:dyDescent="0.25">
      <c r="A399" s="206">
        <v>64</v>
      </c>
      <c r="B399" s="207" t="s">
        <v>357</v>
      </c>
      <c r="C399" s="208">
        <f>C400</f>
        <v>0.18</v>
      </c>
      <c r="D399" s="208">
        <f>D400</f>
        <v>50</v>
      </c>
      <c r="E399" s="208">
        <f t="shared" ref="E399:G400" si="36">E400</f>
        <v>0</v>
      </c>
      <c r="F399" s="208">
        <f t="shared" si="36"/>
        <v>0</v>
      </c>
      <c r="G399" s="208">
        <f t="shared" si="36"/>
        <v>0</v>
      </c>
    </row>
    <row r="400" spans="1:7" x14ac:dyDescent="0.25">
      <c r="A400" s="209">
        <v>641</v>
      </c>
      <c r="B400" s="210" t="s">
        <v>358</v>
      </c>
      <c r="C400" s="211">
        <f>C401</f>
        <v>0.18</v>
      </c>
      <c r="D400" s="211">
        <f>D401</f>
        <v>50</v>
      </c>
      <c r="E400" s="211">
        <f t="shared" si="36"/>
        <v>0</v>
      </c>
      <c r="F400" s="211">
        <f t="shared" si="36"/>
        <v>0</v>
      </c>
      <c r="G400" s="211">
        <f t="shared" si="36"/>
        <v>0</v>
      </c>
    </row>
    <row r="401" spans="1:7" x14ac:dyDescent="0.25">
      <c r="A401" s="212">
        <v>6413</v>
      </c>
      <c r="B401" s="202" t="s">
        <v>359</v>
      </c>
      <c r="C401" s="201">
        <v>0.18</v>
      </c>
      <c r="D401" s="201">
        <v>50</v>
      </c>
      <c r="E401" s="201">
        <v>0</v>
      </c>
      <c r="F401" s="201">
        <f>E401</f>
        <v>0</v>
      </c>
      <c r="G401" s="201">
        <f>F401</f>
        <v>0</v>
      </c>
    </row>
    <row r="402" spans="1:7" x14ac:dyDescent="0.25">
      <c r="A402" s="206">
        <v>65</v>
      </c>
      <c r="B402" s="207" t="s">
        <v>360</v>
      </c>
      <c r="C402" s="208">
        <f>C403</f>
        <v>86613</v>
      </c>
      <c r="D402" s="208">
        <f>D403</f>
        <v>75500</v>
      </c>
      <c r="E402" s="208">
        <f t="shared" ref="E402:G403" si="37">E403</f>
        <v>70000</v>
      </c>
      <c r="F402" s="208">
        <f t="shared" si="37"/>
        <v>70000</v>
      </c>
      <c r="G402" s="208">
        <f t="shared" si="37"/>
        <v>70000</v>
      </c>
    </row>
    <row r="403" spans="1:7" x14ac:dyDescent="0.25">
      <c r="A403" s="209">
        <v>652</v>
      </c>
      <c r="B403" s="210" t="s">
        <v>361</v>
      </c>
      <c r="C403" s="211">
        <f>C404</f>
        <v>86613</v>
      </c>
      <c r="D403" s="211">
        <f>D404</f>
        <v>75500</v>
      </c>
      <c r="E403" s="211">
        <f t="shared" si="37"/>
        <v>70000</v>
      </c>
      <c r="F403" s="211">
        <f t="shared" si="37"/>
        <v>70000</v>
      </c>
      <c r="G403" s="211">
        <f t="shared" si="37"/>
        <v>70000</v>
      </c>
    </row>
    <row r="404" spans="1:7" x14ac:dyDescent="0.25">
      <c r="A404" s="212">
        <v>6526</v>
      </c>
      <c r="B404" s="202" t="s">
        <v>362</v>
      </c>
      <c r="C404" s="201">
        <v>86613</v>
      </c>
      <c r="D404" s="201">
        <v>75500</v>
      </c>
      <c r="E404" s="201">
        <v>70000</v>
      </c>
      <c r="F404" s="201">
        <f>E404</f>
        <v>70000</v>
      </c>
      <c r="G404" s="201">
        <f>F404</f>
        <v>70000</v>
      </c>
    </row>
    <row r="405" spans="1:7" x14ac:dyDescent="0.25">
      <c r="A405" s="206">
        <v>66</v>
      </c>
      <c r="B405" s="207" t="s">
        <v>363</v>
      </c>
      <c r="C405" s="208">
        <f>C406+C409</f>
        <v>7484.48</v>
      </c>
      <c r="D405" s="208">
        <f>D406+D409</f>
        <v>10500</v>
      </c>
      <c r="E405" s="208">
        <f>E406+E409</f>
        <v>0</v>
      </c>
      <c r="F405" s="208">
        <f>F406+F409</f>
        <v>0</v>
      </c>
      <c r="G405" s="208">
        <f>G406+G409</f>
        <v>0</v>
      </c>
    </row>
    <row r="406" spans="1:7" x14ac:dyDescent="0.25">
      <c r="A406" s="209">
        <v>661</v>
      </c>
      <c r="B406" s="210" t="s">
        <v>364</v>
      </c>
      <c r="C406" s="211">
        <f>C407+C408</f>
        <v>6384.48</v>
      </c>
      <c r="D406" s="211">
        <f>D407+D408</f>
        <v>7500</v>
      </c>
      <c r="E406" s="211">
        <f>E407+E408</f>
        <v>0</v>
      </c>
      <c r="F406" s="211">
        <f>F407+F408</f>
        <v>0</v>
      </c>
      <c r="G406" s="211">
        <f>G407+G408</f>
        <v>0</v>
      </c>
    </row>
    <row r="407" spans="1:7" x14ac:dyDescent="0.25">
      <c r="A407" s="212">
        <v>6614</v>
      </c>
      <c r="B407" s="202" t="s">
        <v>365</v>
      </c>
      <c r="C407" s="201">
        <v>2206.02</v>
      </c>
      <c r="D407" s="201">
        <v>2500</v>
      </c>
      <c r="E407" s="201">
        <v>0</v>
      </c>
      <c r="F407" s="201">
        <f>E407</f>
        <v>0</v>
      </c>
      <c r="G407" s="201">
        <f>F407</f>
        <v>0</v>
      </c>
    </row>
    <row r="408" spans="1:7" x14ac:dyDescent="0.25">
      <c r="A408" s="212">
        <v>6615</v>
      </c>
      <c r="B408" s="202" t="s">
        <v>366</v>
      </c>
      <c r="C408" s="201">
        <v>4178.46</v>
      </c>
      <c r="D408" s="201">
        <v>5000</v>
      </c>
      <c r="E408" s="201">
        <v>0</v>
      </c>
      <c r="F408" s="201">
        <f>E408</f>
        <v>0</v>
      </c>
      <c r="G408" s="201">
        <f>F408</f>
        <v>0</v>
      </c>
    </row>
    <row r="409" spans="1:7" x14ac:dyDescent="0.25">
      <c r="A409" s="209">
        <v>663</v>
      </c>
      <c r="B409" s="210" t="s">
        <v>367</v>
      </c>
      <c r="C409" s="211">
        <f>C410+C411</f>
        <v>1100</v>
      </c>
      <c r="D409" s="211">
        <f>D410+D411</f>
        <v>3000</v>
      </c>
      <c r="E409" s="211">
        <f>E410</f>
        <v>0</v>
      </c>
      <c r="F409" s="211">
        <f>F410</f>
        <v>0</v>
      </c>
      <c r="G409" s="211">
        <f>G410</f>
        <v>0</v>
      </c>
    </row>
    <row r="410" spans="1:7" x14ac:dyDescent="0.25">
      <c r="A410" s="212">
        <v>6631</v>
      </c>
      <c r="B410" s="202" t="s">
        <v>368</v>
      </c>
      <c r="C410" s="201">
        <v>700</v>
      </c>
      <c r="D410" s="201">
        <v>3000</v>
      </c>
      <c r="E410" s="201">
        <v>0</v>
      </c>
      <c r="F410" s="201">
        <f>E410</f>
        <v>0</v>
      </c>
      <c r="G410" s="201">
        <f>F410</f>
        <v>0</v>
      </c>
    </row>
    <row r="411" spans="1:7" x14ac:dyDescent="0.25">
      <c r="A411" s="212">
        <v>6632</v>
      </c>
      <c r="B411" s="202" t="s">
        <v>429</v>
      </c>
      <c r="C411" s="201">
        <v>400</v>
      </c>
      <c r="D411" s="201">
        <v>0</v>
      </c>
      <c r="E411" s="201"/>
      <c r="F411" s="201"/>
      <c r="G411" s="201"/>
    </row>
    <row r="412" spans="1:7" x14ac:dyDescent="0.25">
      <c r="A412" s="203">
        <v>7</v>
      </c>
      <c r="B412" s="204" t="s">
        <v>8</v>
      </c>
      <c r="C412" s="205">
        <f t="shared" ref="C412:G414" si="38">C413</f>
        <v>0</v>
      </c>
      <c r="D412" s="205">
        <f t="shared" si="38"/>
        <v>82.44</v>
      </c>
      <c r="E412" s="205">
        <f t="shared" si="38"/>
        <v>0</v>
      </c>
      <c r="F412" s="205">
        <f t="shared" si="38"/>
        <v>0</v>
      </c>
      <c r="G412" s="205">
        <f t="shared" si="38"/>
        <v>0</v>
      </c>
    </row>
    <row r="413" spans="1:7" x14ac:dyDescent="0.25">
      <c r="A413" s="220">
        <v>72</v>
      </c>
      <c r="B413" s="221" t="s">
        <v>32</v>
      </c>
      <c r="C413" s="222">
        <f t="shared" si="38"/>
        <v>0</v>
      </c>
      <c r="D413" s="222">
        <f t="shared" si="38"/>
        <v>82.44</v>
      </c>
      <c r="E413" s="222">
        <f t="shared" si="38"/>
        <v>0</v>
      </c>
      <c r="F413" s="222">
        <f t="shared" si="38"/>
        <v>0</v>
      </c>
      <c r="G413" s="222">
        <f t="shared" si="38"/>
        <v>0</v>
      </c>
    </row>
    <row r="414" spans="1:7" x14ac:dyDescent="0.25">
      <c r="A414" s="209">
        <v>724</v>
      </c>
      <c r="B414" s="210" t="s">
        <v>369</v>
      </c>
      <c r="C414" s="211">
        <f t="shared" si="38"/>
        <v>0</v>
      </c>
      <c r="D414" s="211">
        <f t="shared" si="38"/>
        <v>82.44</v>
      </c>
      <c r="E414" s="211">
        <f t="shared" si="38"/>
        <v>0</v>
      </c>
      <c r="F414" s="211">
        <f t="shared" si="38"/>
        <v>0</v>
      </c>
      <c r="G414" s="211">
        <f t="shared" si="38"/>
        <v>0</v>
      </c>
    </row>
    <row r="415" spans="1:7" x14ac:dyDescent="0.25">
      <c r="A415" s="212">
        <v>7241</v>
      </c>
      <c r="B415" s="202" t="s">
        <v>370</v>
      </c>
      <c r="C415" s="201">
        <v>0</v>
      </c>
      <c r="D415" s="201">
        <v>82.44</v>
      </c>
      <c r="E415" s="201">
        <v>0</v>
      </c>
      <c r="F415" s="201"/>
      <c r="G415" s="201"/>
    </row>
    <row r="416" spans="1:7" ht="25.5" x14ac:dyDescent="0.25">
      <c r="A416" s="223" t="s">
        <v>373</v>
      </c>
      <c r="B416" s="223" t="s">
        <v>371</v>
      </c>
      <c r="C416" s="201"/>
      <c r="D416" s="201"/>
      <c r="E416" s="201"/>
      <c r="F416" s="201"/>
      <c r="G416" s="201"/>
    </row>
    <row r="417" spans="1:7" ht="25.5" x14ac:dyDescent="0.25">
      <c r="A417" s="223" t="s">
        <v>378</v>
      </c>
      <c r="B417" s="223" t="s">
        <v>394</v>
      </c>
      <c r="C417" s="201"/>
      <c r="D417" s="201"/>
      <c r="E417" s="201"/>
      <c r="F417" s="201"/>
      <c r="G417" s="201"/>
    </row>
    <row r="418" spans="1:7" x14ac:dyDescent="0.25">
      <c r="A418" s="225" t="s">
        <v>454</v>
      </c>
      <c r="B418" s="226" t="s">
        <v>380</v>
      </c>
      <c r="C418" s="201"/>
      <c r="D418" s="201"/>
      <c r="E418" s="201"/>
      <c r="F418" s="201"/>
      <c r="G418" s="201"/>
    </row>
    <row r="419" spans="1:7" x14ac:dyDescent="0.25">
      <c r="A419" s="203">
        <v>4</v>
      </c>
      <c r="B419" s="204" t="s">
        <v>12</v>
      </c>
      <c r="C419" s="205">
        <f>C420</f>
        <v>15233.01</v>
      </c>
      <c r="D419" s="205">
        <f>D420</f>
        <v>16800</v>
      </c>
      <c r="E419" s="205">
        <f>E420</f>
        <v>9500</v>
      </c>
      <c r="F419" s="205">
        <f>F420</f>
        <v>9500</v>
      </c>
      <c r="G419" s="205">
        <f>G420</f>
        <v>9500</v>
      </c>
    </row>
    <row r="420" spans="1:7" x14ac:dyDescent="0.25">
      <c r="A420" s="206">
        <v>42</v>
      </c>
      <c r="B420" s="207" t="s">
        <v>35</v>
      </c>
      <c r="C420" s="208">
        <f>C421+C426</f>
        <v>15233.01</v>
      </c>
      <c r="D420" s="208">
        <f>D421+D426</f>
        <v>16800</v>
      </c>
      <c r="E420" s="208">
        <f>E421+E426</f>
        <v>9500</v>
      </c>
      <c r="F420" s="208">
        <f>F421+F426</f>
        <v>9500</v>
      </c>
      <c r="G420" s="208">
        <f>G421+G426</f>
        <v>9500</v>
      </c>
    </row>
    <row r="421" spans="1:7" x14ac:dyDescent="0.25">
      <c r="A421" s="209">
        <v>422</v>
      </c>
      <c r="B421" s="210" t="s">
        <v>349</v>
      </c>
      <c r="C421" s="211">
        <f>C422+C424+C425</f>
        <v>12945.52</v>
      </c>
      <c r="D421" s="211">
        <f>D422+D424+D425</f>
        <v>9000</v>
      </c>
      <c r="E421" s="211">
        <f>E422+E423+E425</f>
        <v>7500</v>
      </c>
      <c r="F421" s="211">
        <f>F422+F423+F425</f>
        <v>7500</v>
      </c>
      <c r="G421" s="211">
        <f>G422+G423+G425</f>
        <v>7500</v>
      </c>
    </row>
    <row r="422" spans="1:7" x14ac:dyDescent="0.25">
      <c r="A422" s="212">
        <v>4221</v>
      </c>
      <c r="B422" s="202" t="s">
        <v>350</v>
      </c>
      <c r="C422" s="201">
        <v>2550.59</v>
      </c>
      <c r="D422" s="201">
        <v>9000</v>
      </c>
      <c r="E422" s="201">
        <v>4500</v>
      </c>
      <c r="F422" s="201">
        <f>E422</f>
        <v>4500</v>
      </c>
      <c r="G422" s="201">
        <f>F422</f>
        <v>4500</v>
      </c>
    </row>
    <row r="423" spans="1:7" x14ac:dyDescent="0.25">
      <c r="A423" s="212">
        <v>4222</v>
      </c>
      <c r="B423" s="202" t="s">
        <v>351</v>
      </c>
      <c r="C423" s="201">
        <v>0</v>
      </c>
      <c r="D423" s="201"/>
      <c r="E423" s="201">
        <v>0</v>
      </c>
      <c r="F423" s="201"/>
      <c r="G423" s="201"/>
    </row>
    <row r="424" spans="1:7" x14ac:dyDescent="0.25">
      <c r="A424" s="212">
        <v>4226</v>
      </c>
      <c r="B424" s="202" t="s">
        <v>427</v>
      </c>
      <c r="C424" s="201">
        <v>625.4</v>
      </c>
      <c r="D424" s="201">
        <v>0</v>
      </c>
      <c r="E424" s="201">
        <v>0</v>
      </c>
      <c r="F424" s="201"/>
      <c r="G424" s="201"/>
    </row>
    <row r="425" spans="1:7" x14ac:dyDescent="0.25">
      <c r="A425" s="212">
        <v>4227</v>
      </c>
      <c r="B425" s="202" t="s">
        <v>352</v>
      </c>
      <c r="C425" s="201">
        <v>9769.5300000000007</v>
      </c>
      <c r="D425" s="201">
        <v>0</v>
      </c>
      <c r="E425" s="201">
        <v>3000</v>
      </c>
      <c r="F425" s="201">
        <f>E425</f>
        <v>3000</v>
      </c>
      <c r="G425" s="201">
        <f>F425</f>
        <v>3000</v>
      </c>
    </row>
    <row r="426" spans="1:7" x14ac:dyDescent="0.25">
      <c r="A426" s="209">
        <v>424</v>
      </c>
      <c r="B426" s="210" t="s">
        <v>353</v>
      </c>
      <c r="C426" s="211">
        <f>C427</f>
        <v>2287.4899999999998</v>
      </c>
      <c r="D426" s="211">
        <f>D427</f>
        <v>7800</v>
      </c>
      <c r="E426" s="211">
        <f>E427</f>
        <v>2000</v>
      </c>
      <c r="F426" s="211">
        <f>F427</f>
        <v>2000</v>
      </c>
      <c r="G426" s="211">
        <f>G427</f>
        <v>2000</v>
      </c>
    </row>
    <row r="427" spans="1:7" x14ac:dyDescent="0.25">
      <c r="A427" s="212">
        <v>4241</v>
      </c>
      <c r="B427" s="202" t="s">
        <v>337</v>
      </c>
      <c r="C427" s="201">
        <v>2287.4899999999998</v>
      </c>
      <c r="D427" s="201">
        <v>7800</v>
      </c>
      <c r="E427" s="201">
        <v>2000</v>
      </c>
      <c r="F427" s="201">
        <v>2000</v>
      </c>
      <c r="G427" s="201">
        <f>F427</f>
        <v>2000</v>
      </c>
    </row>
    <row r="428" spans="1:7" ht="25.5" x14ac:dyDescent="0.25">
      <c r="A428" s="223" t="s">
        <v>373</v>
      </c>
      <c r="B428" s="223" t="s">
        <v>371</v>
      </c>
      <c r="C428" s="201"/>
      <c r="D428" s="201"/>
      <c r="E428" s="201"/>
      <c r="F428" s="201"/>
      <c r="G428" s="201"/>
    </row>
    <row r="429" spans="1:7" x14ac:dyDescent="0.25">
      <c r="A429" s="223" t="s">
        <v>418</v>
      </c>
      <c r="B429" s="223" t="s">
        <v>402</v>
      </c>
      <c r="C429" s="201"/>
      <c r="D429" s="201"/>
      <c r="E429" s="201"/>
      <c r="F429" s="201"/>
      <c r="G429" s="201"/>
    </row>
    <row r="430" spans="1:7" x14ac:dyDescent="0.25">
      <c r="A430" s="225" t="s">
        <v>488</v>
      </c>
      <c r="B430" s="226" t="s">
        <v>380</v>
      </c>
      <c r="C430" s="201"/>
      <c r="D430" s="201"/>
      <c r="E430" s="201"/>
      <c r="F430" s="201"/>
      <c r="G430" s="201"/>
    </row>
    <row r="431" spans="1:7" x14ac:dyDescent="0.25">
      <c r="A431" s="203">
        <v>3</v>
      </c>
      <c r="B431" s="204" t="s">
        <v>10</v>
      </c>
      <c r="C431" s="205">
        <f t="shared" ref="C431:E433" si="39">C432</f>
        <v>139317.95000000001</v>
      </c>
      <c r="D431" s="205">
        <f t="shared" si="39"/>
        <v>128000</v>
      </c>
      <c r="E431" s="205">
        <f t="shared" si="39"/>
        <v>130000</v>
      </c>
      <c r="F431" s="205">
        <f>E431</f>
        <v>130000</v>
      </c>
      <c r="G431" s="205">
        <f>F431</f>
        <v>130000</v>
      </c>
    </row>
    <row r="432" spans="1:7" x14ac:dyDescent="0.25">
      <c r="A432" s="206">
        <v>32</v>
      </c>
      <c r="B432" s="207" t="s">
        <v>27</v>
      </c>
      <c r="C432" s="208">
        <f t="shared" si="39"/>
        <v>139317.95000000001</v>
      </c>
      <c r="D432" s="208">
        <f t="shared" si="39"/>
        <v>128000</v>
      </c>
      <c r="E432" s="208">
        <f t="shared" si="39"/>
        <v>130000</v>
      </c>
      <c r="F432" s="208">
        <f>E432</f>
        <v>130000</v>
      </c>
      <c r="G432" s="208">
        <f>F432</f>
        <v>130000</v>
      </c>
    </row>
    <row r="433" spans="1:7" x14ac:dyDescent="0.25">
      <c r="A433" s="209">
        <v>322</v>
      </c>
      <c r="B433" s="210" t="s">
        <v>302</v>
      </c>
      <c r="C433" s="211">
        <f t="shared" si="39"/>
        <v>139317.95000000001</v>
      </c>
      <c r="D433" s="211">
        <f t="shared" si="39"/>
        <v>128000</v>
      </c>
      <c r="E433" s="211">
        <f t="shared" si="39"/>
        <v>130000</v>
      </c>
      <c r="F433" s="211">
        <f>F434</f>
        <v>130000</v>
      </c>
      <c r="G433" s="211">
        <f>G434</f>
        <v>130000</v>
      </c>
    </row>
    <row r="434" spans="1:7" x14ac:dyDescent="0.25">
      <c r="A434" s="212">
        <v>3222</v>
      </c>
      <c r="B434" s="202" t="s">
        <v>335</v>
      </c>
      <c r="C434" s="201">
        <v>139317.95000000001</v>
      </c>
      <c r="D434" s="201">
        <v>128000</v>
      </c>
      <c r="E434" s="201">
        <v>130000</v>
      </c>
      <c r="F434" s="201">
        <f>E434</f>
        <v>130000</v>
      </c>
      <c r="G434" s="201">
        <f>F434</f>
        <v>130000</v>
      </c>
    </row>
    <row r="435" spans="1:7" x14ac:dyDescent="0.25">
      <c r="A435" s="316">
        <v>6</v>
      </c>
      <c r="B435" s="317" t="s">
        <v>7</v>
      </c>
      <c r="C435" s="318">
        <f>C436</f>
        <v>140482.57999999999</v>
      </c>
      <c r="D435" s="318">
        <f>D436</f>
        <v>128000</v>
      </c>
      <c r="E435" s="318">
        <f>E436</f>
        <v>130000</v>
      </c>
      <c r="F435" s="318">
        <f>F436</f>
        <v>0</v>
      </c>
      <c r="G435" s="318">
        <f>G436</f>
        <v>0</v>
      </c>
    </row>
    <row r="436" spans="1:7" x14ac:dyDescent="0.25">
      <c r="A436" s="206">
        <v>63</v>
      </c>
      <c r="B436" s="207" t="s">
        <v>33</v>
      </c>
      <c r="C436" s="208">
        <f t="shared" ref="C436:E437" si="40">C437</f>
        <v>140482.57999999999</v>
      </c>
      <c r="D436" s="208">
        <f t="shared" si="40"/>
        <v>128000</v>
      </c>
      <c r="E436" s="208">
        <f t="shared" si="40"/>
        <v>130000</v>
      </c>
      <c r="F436" s="208"/>
      <c r="G436" s="208"/>
    </row>
    <row r="437" spans="1:7" x14ac:dyDescent="0.25">
      <c r="A437" s="209">
        <v>636</v>
      </c>
      <c r="B437" s="210" t="s">
        <v>333</v>
      </c>
      <c r="C437" s="211">
        <f t="shared" si="40"/>
        <v>140482.57999999999</v>
      </c>
      <c r="D437" s="211">
        <f t="shared" si="40"/>
        <v>128000</v>
      </c>
      <c r="E437" s="211">
        <f t="shared" si="40"/>
        <v>130000</v>
      </c>
      <c r="F437" s="211">
        <f>F438</f>
        <v>130000</v>
      </c>
      <c r="G437" s="211">
        <f>G438</f>
        <v>130000</v>
      </c>
    </row>
    <row r="438" spans="1:7" x14ac:dyDescent="0.25">
      <c r="A438" s="212">
        <v>6361</v>
      </c>
      <c r="B438" s="215" t="s">
        <v>334</v>
      </c>
      <c r="C438" s="201">
        <v>140482.57999999999</v>
      </c>
      <c r="D438" s="201">
        <v>128000</v>
      </c>
      <c r="E438" s="201">
        <v>130000</v>
      </c>
      <c r="F438" s="201">
        <f>E438</f>
        <v>130000</v>
      </c>
      <c r="G438" s="201">
        <f>F438</f>
        <v>130000</v>
      </c>
    </row>
    <row r="439" spans="1:7" ht="25.5" x14ac:dyDescent="0.25">
      <c r="A439" s="223" t="s">
        <v>373</v>
      </c>
      <c r="B439" s="223" t="s">
        <v>371</v>
      </c>
      <c r="C439" s="201"/>
      <c r="D439" s="201"/>
      <c r="E439" s="201"/>
      <c r="F439" s="201"/>
      <c r="G439" s="201"/>
    </row>
    <row r="440" spans="1:7" x14ac:dyDescent="0.25">
      <c r="A440" s="223" t="s">
        <v>378</v>
      </c>
      <c r="B440" s="223" t="s">
        <v>482</v>
      </c>
      <c r="C440" s="201"/>
      <c r="D440" s="201"/>
      <c r="E440" s="201"/>
      <c r="F440" s="201"/>
      <c r="G440" s="201"/>
    </row>
    <row r="441" spans="1:7" x14ac:dyDescent="0.25">
      <c r="A441" s="225" t="s">
        <v>488</v>
      </c>
      <c r="B441" s="226" t="s">
        <v>384</v>
      </c>
      <c r="C441" s="201"/>
      <c r="D441" s="201"/>
      <c r="E441" s="201"/>
      <c r="F441" s="201"/>
      <c r="G441" s="201"/>
    </row>
    <row r="442" spans="1:7" x14ac:dyDescent="0.25">
      <c r="A442" s="206">
        <v>37</v>
      </c>
      <c r="B442" s="207" t="s">
        <v>346</v>
      </c>
      <c r="C442" s="208">
        <f t="shared" ref="C442:C443" si="41">C443</f>
        <v>0</v>
      </c>
      <c r="D442" s="208">
        <f t="shared" ref="D442:G443" si="42">D443</f>
        <v>0</v>
      </c>
      <c r="E442" s="208">
        <f t="shared" si="42"/>
        <v>33000</v>
      </c>
      <c r="F442" s="208">
        <f t="shared" si="42"/>
        <v>33000</v>
      </c>
      <c r="G442" s="208">
        <f t="shared" si="42"/>
        <v>33000</v>
      </c>
    </row>
    <row r="443" spans="1:7" x14ac:dyDescent="0.25">
      <c r="A443" s="209">
        <v>372</v>
      </c>
      <c r="B443" s="210" t="s">
        <v>347</v>
      </c>
      <c r="C443" s="211">
        <f t="shared" si="41"/>
        <v>0</v>
      </c>
      <c r="D443" s="211">
        <f t="shared" si="42"/>
        <v>0</v>
      </c>
      <c r="E443" s="211">
        <f t="shared" si="42"/>
        <v>33000</v>
      </c>
      <c r="F443" s="211">
        <f t="shared" si="42"/>
        <v>33000</v>
      </c>
      <c r="G443" s="211">
        <f t="shared" si="42"/>
        <v>33000</v>
      </c>
    </row>
    <row r="444" spans="1:7" x14ac:dyDescent="0.25">
      <c r="A444" s="212">
        <v>3722</v>
      </c>
      <c r="B444" s="202" t="s">
        <v>348</v>
      </c>
      <c r="C444" s="201">
        <v>0</v>
      </c>
      <c r="D444" s="201">
        <v>0</v>
      </c>
      <c r="E444" s="201">
        <v>33000</v>
      </c>
      <c r="F444" s="201">
        <f t="shared" ref="F444:G444" si="43">E444</f>
        <v>33000</v>
      </c>
      <c r="G444" s="201">
        <f t="shared" si="43"/>
        <v>33000</v>
      </c>
    </row>
    <row r="445" spans="1:7" x14ac:dyDescent="0.25">
      <c r="A445" s="203">
        <v>4</v>
      </c>
      <c r="B445" s="204" t="s">
        <v>12</v>
      </c>
      <c r="C445" s="205">
        <f>C446</f>
        <v>0</v>
      </c>
      <c r="D445" s="205">
        <f>D446</f>
        <v>0</v>
      </c>
      <c r="E445" s="205">
        <f>E446</f>
        <v>3000</v>
      </c>
      <c r="F445" s="205">
        <f>F446</f>
        <v>3000</v>
      </c>
      <c r="G445" s="205">
        <f>G446</f>
        <v>3000</v>
      </c>
    </row>
    <row r="446" spans="1:7" x14ac:dyDescent="0.25">
      <c r="A446" s="206">
        <v>42</v>
      </c>
      <c r="B446" s="207" t="s">
        <v>35</v>
      </c>
      <c r="C446" s="208">
        <f>C447+C452</f>
        <v>0</v>
      </c>
      <c r="D446" s="208">
        <f>D447+D452</f>
        <v>0</v>
      </c>
      <c r="E446" s="208">
        <f>E447+E452</f>
        <v>3000</v>
      </c>
      <c r="F446" s="208">
        <f>F447+F452</f>
        <v>3000</v>
      </c>
      <c r="G446" s="208">
        <f>G447+G452</f>
        <v>3000</v>
      </c>
    </row>
    <row r="447" spans="1:7" x14ac:dyDescent="0.25">
      <c r="A447" s="209">
        <v>422</v>
      </c>
      <c r="B447" s="210" t="s">
        <v>349</v>
      </c>
      <c r="C447" s="211">
        <f>C448+C450+C451</f>
        <v>0</v>
      </c>
      <c r="D447" s="211">
        <f>D448+D450+D451</f>
        <v>0</v>
      </c>
      <c r="E447" s="211">
        <f>E448+E449+E451</f>
        <v>0</v>
      </c>
      <c r="F447" s="211">
        <f>F448+F449+F451</f>
        <v>0</v>
      </c>
      <c r="G447" s="211">
        <f>G448+G449+G451</f>
        <v>0</v>
      </c>
    </row>
    <row r="448" spans="1:7" x14ac:dyDescent="0.25">
      <c r="A448" s="212">
        <v>4221</v>
      </c>
      <c r="B448" s="202" t="s">
        <v>350</v>
      </c>
      <c r="C448" s="201">
        <v>0</v>
      </c>
      <c r="D448" s="201">
        <v>0</v>
      </c>
      <c r="E448" s="201">
        <v>0</v>
      </c>
      <c r="F448" s="201">
        <f>E448</f>
        <v>0</v>
      </c>
      <c r="G448" s="201">
        <f>F448</f>
        <v>0</v>
      </c>
    </row>
    <row r="449" spans="1:15" x14ac:dyDescent="0.25">
      <c r="A449" s="212">
        <v>4222</v>
      </c>
      <c r="B449" s="202" t="s">
        <v>351</v>
      </c>
      <c r="C449" s="201">
        <v>0</v>
      </c>
      <c r="D449" s="201"/>
      <c r="E449" s="201">
        <v>0</v>
      </c>
      <c r="F449" s="201"/>
      <c r="G449" s="201"/>
    </row>
    <row r="450" spans="1:15" x14ac:dyDescent="0.25">
      <c r="A450" s="212">
        <v>4226</v>
      </c>
      <c r="B450" s="202" t="s">
        <v>427</v>
      </c>
      <c r="C450" s="201">
        <v>0</v>
      </c>
      <c r="D450" s="201">
        <v>0</v>
      </c>
      <c r="E450" s="201">
        <v>0</v>
      </c>
      <c r="F450" s="201"/>
      <c r="G450" s="201"/>
    </row>
    <row r="451" spans="1:15" x14ac:dyDescent="0.25">
      <c r="A451" s="212">
        <v>4227</v>
      </c>
      <c r="B451" s="202" t="s">
        <v>352</v>
      </c>
      <c r="C451" s="201">
        <v>0</v>
      </c>
      <c r="D451" s="201">
        <v>0</v>
      </c>
      <c r="E451" s="201">
        <v>0</v>
      </c>
      <c r="F451" s="201">
        <f>E451</f>
        <v>0</v>
      </c>
      <c r="G451" s="201">
        <f>F451</f>
        <v>0</v>
      </c>
    </row>
    <row r="452" spans="1:15" x14ac:dyDescent="0.25">
      <c r="A452" s="209">
        <v>424</v>
      </c>
      <c r="B452" s="210" t="s">
        <v>353</v>
      </c>
      <c r="C452" s="211">
        <f>C453</f>
        <v>0</v>
      </c>
      <c r="D452" s="211">
        <f>D453</f>
        <v>0</v>
      </c>
      <c r="E452" s="211">
        <f>E453</f>
        <v>3000</v>
      </c>
      <c r="F452" s="211">
        <f>F453</f>
        <v>3000</v>
      </c>
      <c r="G452" s="211">
        <f>G453</f>
        <v>3000</v>
      </c>
    </row>
    <row r="453" spans="1:15" x14ac:dyDescent="0.25">
      <c r="A453" s="212">
        <v>4241</v>
      </c>
      <c r="B453" s="202" t="s">
        <v>337</v>
      </c>
      <c r="C453" s="201">
        <v>0</v>
      </c>
      <c r="D453" s="201">
        <v>0</v>
      </c>
      <c r="E453" s="201">
        <v>3000</v>
      </c>
      <c r="F453" s="201">
        <f>E453</f>
        <v>3000</v>
      </c>
      <c r="G453" s="201">
        <f>F453</f>
        <v>3000</v>
      </c>
    </row>
    <row r="454" spans="1:15" x14ac:dyDescent="0.25">
      <c r="A454" s="203">
        <v>6</v>
      </c>
      <c r="B454" s="204" t="s">
        <v>7</v>
      </c>
      <c r="C454" s="205">
        <f t="shared" ref="C454:G456" si="44">C455</f>
        <v>0</v>
      </c>
      <c r="D454" s="205">
        <f t="shared" si="44"/>
        <v>0</v>
      </c>
      <c r="E454" s="205">
        <f>E455</f>
        <v>36000</v>
      </c>
      <c r="F454" s="205">
        <f>F455</f>
        <v>36000</v>
      </c>
      <c r="G454" s="205">
        <f t="shared" si="44"/>
        <v>36000</v>
      </c>
    </row>
    <row r="455" spans="1:15" x14ac:dyDescent="0.25">
      <c r="A455" s="206">
        <v>63</v>
      </c>
      <c r="B455" s="207" t="s">
        <v>33</v>
      </c>
      <c r="C455" s="208">
        <f t="shared" si="44"/>
        <v>0</v>
      </c>
      <c r="D455" s="208">
        <f t="shared" si="44"/>
        <v>0</v>
      </c>
      <c r="E455" s="208">
        <f t="shared" si="44"/>
        <v>36000</v>
      </c>
      <c r="F455" s="208">
        <f>F456</f>
        <v>36000</v>
      </c>
      <c r="G455" s="208">
        <f t="shared" si="44"/>
        <v>36000</v>
      </c>
    </row>
    <row r="456" spans="1:15" x14ac:dyDescent="0.25">
      <c r="A456" s="209">
        <v>636</v>
      </c>
      <c r="B456" s="210" t="s">
        <v>333</v>
      </c>
      <c r="C456" s="211">
        <f t="shared" si="44"/>
        <v>0</v>
      </c>
      <c r="D456" s="211">
        <f t="shared" si="44"/>
        <v>0</v>
      </c>
      <c r="E456" s="211">
        <f>E457+E458</f>
        <v>36000</v>
      </c>
      <c r="F456" s="211">
        <f>F457+F458</f>
        <v>36000</v>
      </c>
      <c r="G456" s="211">
        <f>G457+G458</f>
        <v>36000</v>
      </c>
    </row>
    <row r="457" spans="1:15" x14ac:dyDescent="0.25">
      <c r="A457" s="212">
        <v>6361</v>
      </c>
      <c r="B457" s="215" t="s">
        <v>334</v>
      </c>
      <c r="C457" s="201">
        <v>0</v>
      </c>
      <c r="D457" s="201"/>
      <c r="E457" s="201">
        <v>33000</v>
      </c>
      <c r="F457" s="201">
        <v>33000</v>
      </c>
      <c r="G457" s="201">
        <f>F457</f>
        <v>33000</v>
      </c>
    </row>
    <row r="458" spans="1:15" x14ac:dyDescent="0.25">
      <c r="A458" s="212">
        <v>6362</v>
      </c>
      <c r="B458" s="215" t="s">
        <v>489</v>
      </c>
      <c r="C458" s="201"/>
      <c r="D458" s="201"/>
      <c r="E458" s="201">
        <v>3000</v>
      </c>
      <c r="F458" s="201">
        <f>E458</f>
        <v>3000</v>
      </c>
      <c r="G458" s="201">
        <f>F458</f>
        <v>3000</v>
      </c>
    </row>
    <row r="459" spans="1:15" x14ac:dyDescent="0.25">
      <c r="A459" s="303"/>
      <c r="B459" s="152"/>
      <c r="C459" s="161"/>
      <c r="D459" s="161"/>
      <c r="E459" s="161"/>
      <c r="F459" s="161"/>
      <c r="G459" s="161"/>
    </row>
    <row r="460" spans="1:15" x14ac:dyDescent="0.25">
      <c r="A460" s="303"/>
      <c r="B460" s="152"/>
      <c r="C460" s="161"/>
      <c r="D460" s="161"/>
      <c r="E460" s="161"/>
      <c r="F460" s="161"/>
      <c r="G460" s="161"/>
    </row>
    <row r="463" spans="1:15" x14ac:dyDescent="0.25">
      <c r="A463" s="180" t="s">
        <v>452</v>
      </c>
      <c r="B463" s="180"/>
      <c r="C463" s="178"/>
      <c r="D463" s="179"/>
      <c r="E463" s="179"/>
      <c r="F463" s="179"/>
      <c r="G463" s="179"/>
      <c r="H463" s="179"/>
      <c r="I463" s="181"/>
      <c r="J463" s="181"/>
      <c r="K463" s="181"/>
      <c r="L463" s="181"/>
      <c r="M463" s="181"/>
      <c r="N463" s="179"/>
      <c r="O463" s="178"/>
    </row>
    <row r="464" spans="1:15" x14ac:dyDescent="0.25">
      <c r="A464" s="180"/>
      <c r="B464" s="180"/>
      <c r="C464" s="183"/>
      <c r="D464" s="132"/>
      <c r="E464" s="132"/>
      <c r="F464" s="132"/>
      <c r="G464" s="132"/>
      <c r="H464" s="132"/>
      <c r="I464" s="132"/>
      <c r="J464" s="132"/>
      <c r="K464" s="131"/>
      <c r="L464" s="131"/>
      <c r="M464" s="184"/>
      <c r="N464" s="184"/>
      <c r="O464" s="178"/>
    </row>
    <row r="465" spans="1:15" x14ac:dyDescent="0.25">
      <c r="A465" s="180" t="s">
        <v>293</v>
      </c>
      <c r="B465" s="132" t="s">
        <v>294</v>
      </c>
      <c r="C465" s="132" t="s">
        <v>295</v>
      </c>
      <c r="D465" s="131"/>
      <c r="E465" s="131"/>
      <c r="F465" s="132"/>
      <c r="G465" s="132"/>
      <c r="H465" s="132"/>
      <c r="I465" s="132"/>
      <c r="J465" s="132"/>
      <c r="K465" s="131"/>
      <c r="L465" s="131"/>
      <c r="M465" s="131"/>
      <c r="N465" s="179"/>
      <c r="O465" s="178"/>
    </row>
    <row r="466" spans="1:15" ht="23.25" x14ac:dyDescent="0.25">
      <c r="A466" s="248" t="s">
        <v>419</v>
      </c>
      <c r="B466" s="132" t="s">
        <v>450</v>
      </c>
      <c r="C466" s="132" t="s">
        <v>296</v>
      </c>
      <c r="D466" s="131"/>
      <c r="E466" s="131"/>
      <c r="F466" s="132"/>
      <c r="G466" s="132"/>
      <c r="H466" s="132"/>
      <c r="I466" s="132"/>
      <c r="J466" s="132"/>
      <c r="K466" s="131"/>
      <c r="L466" s="131"/>
      <c r="M466" s="131"/>
      <c r="N466" s="179"/>
      <c r="O466" s="178"/>
    </row>
    <row r="467" spans="1:15" x14ac:dyDescent="0.25">
      <c r="A467" s="180"/>
      <c r="B467" s="132"/>
      <c r="C467" s="132" t="s">
        <v>423</v>
      </c>
      <c r="D467" s="131"/>
      <c r="E467" s="131"/>
      <c r="F467" s="132"/>
      <c r="G467" s="132"/>
      <c r="H467" s="132"/>
      <c r="I467" s="132"/>
      <c r="J467" s="132"/>
      <c r="K467" s="131"/>
      <c r="L467" s="131"/>
      <c r="M467" s="131"/>
      <c r="N467" s="179"/>
      <c r="O467" s="178"/>
    </row>
    <row r="468" spans="1:15" x14ac:dyDescent="0.25">
      <c r="A468" s="180" t="s">
        <v>297</v>
      </c>
      <c r="B468" s="132" t="s">
        <v>298</v>
      </c>
      <c r="C468" s="132" t="s">
        <v>420</v>
      </c>
      <c r="D468" s="131"/>
      <c r="E468" s="131"/>
      <c r="F468" s="132"/>
      <c r="G468" s="132"/>
      <c r="H468" s="132"/>
      <c r="I468" s="132"/>
      <c r="J468" s="132"/>
      <c r="K468" s="131"/>
      <c r="L468" s="131"/>
      <c r="M468" s="131"/>
      <c r="N468" s="179"/>
      <c r="O468" s="178"/>
    </row>
    <row r="469" spans="1:15" x14ac:dyDescent="0.25">
      <c r="A469" s="186"/>
      <c r="B469" s="131"/>
      <c r="C469" s="131"/>
      <c r="D469" s="131"/>
      <c r="E469" s="131"/>
      <c r="F469" s="131"/>
      <c r="G469" s="131"/>
      <c r="H469" s="131"/>
      <c r="I469" s="131"/>
      <c r="J469" s="131"/>
      <c r="K469" s="131"/>
      <c r="L469" s="131"/>
      <c r="M469" s="131"/>
      <c r="N469" s="179"/>
      <c r="O469" s="178"/>
    </row>
  </sheetData>
  <mergeCells count="2">
    <mergeCell ref="A1:G1"/>
    <mergeCell ref="A3:J3"/>
  </mergeCells>
  <pageMargins left="0.70866141732283472" right="0.70866141732283472" top="0.74803149606299213" bottom="0.74803149606299213" header="0.31496062992125984" footer="0.31496062992125984"/>
  <pageSetup paperSize="9" scale="85" fitToWidth="0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P65546"/>
  <sheetViews>
    <sheetView tabSelected="1" topLeftCell="F122" workbookViewId="0">
      <selection sqref="A1:R142"/>
    </sheetView>
  </sheetViews>
  <sheetFormatPr defaultRowHeight="15" x14ac:dyDescent="0.25"/>
  <cols>
    <col min="1" max="1" width="7.28515625" style="187" customWidth="1"/>
    <col min="2" max="2" width="28.5703125" style="72" customWidth="1"/>
    <col min="3" max="3" width="21" style="190" customWidth="1"/>
    <col min="4" max="4" width="19.140625" style="190" customWidth="1"/>
    <col min="5" max="5" width="21.7109375" style="191" customWidth="1"/>
    <col min="6" max="6" width="19.5703125" style="192" customWidth="1"/>
    <col min="7" max="7" width="21.5703125" style="193" customWidth="1"/>
    <col min="8" max="8" width="19.42578125" style="198" customWidth="1"/>
    <col min="9" max="9" width="19.42578125" style="191" customWidth="1"/>
    <col min="10" max="10" width="19.7109375" style="194" customWidth="1"/>
    <col min="11" max="11" width="9.28515625" style="195" hidden="1" customWidth="1"/>
    <col min="12" max="12" width="22.5703125" style="196" customWidth="1"/>
    <col min="13" max="13" width="22.5703125" style="191" customWidth="1"/>
    <col min="14" max="14" width="22.5703125" style="192" customWidth="1"/>
    <col min="15" max="15" width="19.42578125" style="193" customWidth="1"/>
    <col min="16" max="16" width="16.42578125" style="197" customWidth="1"/>
    <col min="17" max="17" width="11.5703125" style="185" hidden="1" customWidth="1"/>
    <col min="18" max="18" width="17.85546875" style="72" customWidth="1"/>
    <col min="19" max="32" width="12.7109375" style="72" customWidth="1"/>
    <col min="33" max="255" width="9.140625" style="72"/>
    <col min="256" max="256" width="7.28515625" style="72" customWidth="1"/>
    <col min="257" max="257" width="24" style="72" customWidth="1"/>
    <col min="258" max="258" width="11" style="72" customWidth="1"/>
    <col min="259" max="259" width="9.28515625" style="72" customWidth="1"/>
    <col min="260" max="260" width="9.85546875" style="72" customWidth="1"/>
    <col min="261" max="261" width="9.28515625" style="72" customWidth="1"/>
    <col min="262" max="263" width="10" style="72" customWidth="1"/>
    <col min="264" max="264" width="0" style="72" hidden="1" customWidth="1"/>
    <col min="265" max="265" width="9.42578125" style="72" customWidth="1"/>
    <col min="266" max="266" width="10.85546875" style="72" customWidth="1"/>
    <col min="267" max="267" width="10.42578125" style="72" customWidth="1"/>
    <col min="268" max="268" width="10.85546875" style="72" customWidth="1"/>
    <col min="269" max="269" width="0" style="72" hidden="1" customWidth="1"/>
    <col min="270" max="270" width="11.5703125" style="72" customWidth="1"/>
    <col min="271" max="271" width="13.5703125" style="72" customWidth="1"/>
    <col min="272" max="272" width="16.42578125" style="72" customWidth="1"/>
    <col min="273" max="273" width="0" style="72" hidden="1" customWidth="1"/>
    <col min="274" max="274" width="17.85546875" style="72" customWidth="1"/>
    <col min="275" max="288" width="12.7109375" style="72" customWidth="1"/>
    <col min="289" max="511" width="9.140625" style="72"/>
    <col min="512" max="512" width="7.28515625" style="72" customWidth="1"/>
    <col min="513" max="513" width="24" style="72" customWidth="1"/>
    <col min="514" max="514" width="11" style="72" customWidth="1"/>
    <col min="515" max="515" width="9.28515625" style="72" customWidth="1"/>
    <col min="516" max="516" width="9.85546875" style="72" customWidth="1"/>
    <col min="517" max="517" width="9.28515625" style="72" customWidth="1"/>
    <col min="518" max="519" width="10" style="72" customWidth="1"/>
    <col min="520" max="520" width="0" style="72" hidden="1" customWidth="1"/>
    <col min="521" max="521" width="9.42578125" style="72" customWidth="1"/>
    <col min="522" max="522" width="10.85546875" style="72" customWidth="1"/>
    <col min="523" max="523" width="10.42578125" style="72" customWidth="1"/>
    <col min="524" max="524" width="10.85546875" style="72" customWidth="1"/>
    <col min="525" max="525" width="0" style="72" hidden="1" customWidth="1"/>
    <col min="526" max="526" width="11.5703125" style="72" customWidth="1"/>
    <col min="527" max="527" width="13.5703125" style="72" customWidth="1"/>
    <col min="528" max="528" width="16.42578125" style="72" customWidth="1"/>
    <col min="529" max="529" width="0" style="72" hidden="1" customWidth="1"/>
    <col min="530" max="530" width="17.85546875" style="72" customWidth="1"/>
    <col min="531" max="544" width="12.7109375" style="72" customWidth="1"/>
    <col min="545" max="767" width="9.140625" style="72"/>
    <col min="768" max="768" width="7.28515625" style="72" customWidth="1"/>
    <col min="769" max="769" width="24" style="72" customWidth="1"/>
    <col min="770" max="770" width="11" style="72" customWidth="1"/>
    <col min="771" max="771" width="9.28515625" style="72" customWidth="1"/>
    <col min="772" max="772" width="9.85546875" style="72" customWidth="1"/>
    <col min="773" max="773" width="9.28515625" style="72" customWidth="1"/>
    <col min="774" max="775" width="10" style="72" customWidth="1"/>
    <col min="776" max="776" width="0" style="72" hidden="1" customWidth="1"/>
    <col min="777" max="777" width="9.42578125" style="72" customWidth="1"/>
    <col min="778" max="778" width="10.85546875" style="72" customWidth="1"/>
    <col min="779" max="779" width="10.42578125" style="72" customWidth="1"/>
    <col min="780" max="780" width="10.85546875" style="72" customWidth="1"/>
    <col min="781" max="781" width="0" style="72" hidden="1" customWidth="1"/>
    <col min="782" max="782" width="11.5703125" style="72" customWidth="1"/>
    <col min="783" max="783" width="13.5703125" style="72" customWidth="1"/>
    <col min="784" max="784" width="16.42578125" style="72" customWidth="1"/>
    <col min="785" max="785" width="0" style="72" hidden="1" customWidth="1"/>
    <col min="786" max="786" width="17.85546875" style="72" customWidth="1"/>
    <col min="787" max="800" width="12.7109375" style="72" customWidth="1"/>
    <col min="801" max="1023" width="9.140625" style="72"/>
    <col min="1024" max="1024" width="7.28515625" style="72" customWidth="1"/>
    <col min="1025" max="1025" width="24" style="72" customWidth="1"/>
    <col min="1026" max="1026" width="11" style="72" customWidth="1"/>
    <col min="1027" max="1027" width="9.28515625" style="72" customWidth="1"/>
    <col min="1028" max="1028" width="9.85546875" style="72" customWidth="1"/>
    <col min="1029" max="1029" width="9.28515625" style="72" customWidth="1"/>
    <col min="1030" max="1031" width="10" style="72" customWidth="1"/>
    <col min="1032" max="1032" width="0" style="72" hidden="1" customWidth="1"/>
    <col min="1033" max="1033" width="9.42578125" style="72" customWidth="1"/>
    <col min="1034" max="1034" width="10.85546875" style="72" customWidth="1"/>
    <col min="1035" max="1035" width="10.42578125" style="72" customWidth="1"/>
    <col min="1036" max="1036" width="10.85546875" style="72" customWidth="1"/>
    <col min="1037" max="1037" width="0" style="72" hidden="1" customWidth="1"/>
    <col min="1038" max="1038" width="11.5703125" style="72" customWidth="1"/>
    <col min="1039" max="1039" width="13.5703125" style="72" customWidth="1"/>
    <col min="1040" max="1040" width="16.42578125" style="72" customWidth="1"/>
    <col min="1041" max="1041" width="0" style="72" hidden="1" customWidth="1"/>
    <col min="1042" max="1042" width="17.85546875" style="72" customWidth="1"/>
    <col min="1043" max="1056" width="12.7109375" style="72" customWidth="1"/>
    <col min="1057" max="1279" width="9.140625" style="72"/>
    <col min="1280" max="1280" width="7.28515625" style="72" customWidth="1"/>
    <col min="1281" max="1281" width="24" style="72" customWidth="1"/>
    <col min="1282" max="1282" width="11" style="72" customWidth="1"/>
    <col min="1283" max="1283" width="9.28515625" style="72" customWidth="1"/>
    <col min="1284" max="1284" width="9.85546875" style="72" customWidth="1"/>
    <col min="1285" max="1285" width="9.28515625" style="72" customWidth="1"/>
    <col min="1286" max="1287" width="10" style="72" customWidth="1"/>
    <col min="1288" max="1288" width="0" style="72" hidden="1" customWidth="1"/>
    <col min="1289" max="1289" width="9.42578125" style="72" customWidth="1"/>
    <col min="1290" max="1290" width="10.85546875" style="72" customWidth="1"/>
    <col min="1291" max="1291" width="10.42578125" style="72" customWidth="1"/>
    <col min="1292" max="1292" width="10.85546875" style="72" customWidth="1"/>
    <col min="1293" max="1293" width="0" style="72" hidden="1" customWidth="1"/>
    <col min="1294" max="1294" width="11.5703125" style="72" customWidth="1"/>
    <col min="1295" max="1295" width="13.5703125" style="72" customWidth="1"/>
    <col min="1296" max="1296" width="16.42578125" style="72" customWidth="1"/>
    <col min="1297" max="1297" width="0" style="72" hidden="1" customWidth="1"/>
    <col min="1298" max="1298" width="17.85546875" style="72" customWidth="1"/>
    <col min="1299" max="1312" width="12.7109375" style="72" customWidth="1"/>
    <col min="1313" max="1535" width="9.140625" style="72"/>
    <col min="1536" max="1536" width="7.28515625" style="72" customWidth="1"/>
    <col min="1537" max="1537" width="24" style="72" customWidth="1"/>
    <col min="1538" max="1538" width="11" style="72" customWidth="1"/>
    <col min="1539" max="1539" width="9.28515625" style="72" customWidth="1"/>
    <col min="1540" max="1540" width="9.85546875" style="72" customWidth="1"/>
    <col min="1541" max="1541" width="9.28515625" style="72" customWidth="1"/>
    <col min="1542" max="1543" width="10" style="72" customWidth="1"/>
    <col min="1544" max="1544" width="0" style="72" hidden="1" customWidth="1"/>
    <col min="1545" max="1545" width="9.42578125" style="72" customWidth="1"/>
    <col min="1546" max="1546" width="10.85546875" style="72" customWidth="1"/>
    <col min="1547" max="1547" width="10.42578125" style="72" customWidth="1"/>
    <col min="1548" max="1548" width="10.85546875" style="72" customWidth="1"/>
    <col min="1549" max="1549" width="0" style="72" hidden="1" customWidth="1"/>
    <col min="1550" max="1550" width="11.5703125" style="72" customWidth="1"/>
    <col min="1551" max="1551" width="13.5703125" style="72" customWidth="1"/>
    <col min="1552" max="1552" width="16.42578125" style="72" customWidth="1"/>
    <col min="1553" max="1553" width="0" style="72" hidden="1" customWidth="1"/>
    <col min="1554" max="1554" width="17.85546875" style="72" customWidth="1"/>
    <col min="1555" max="1568" width="12.7109375" style="72" customWidth="1"/>
    <col min="1569" max="1791" width="9.140625" style="72"/>
    <col min="1792" max="1792" width="7.28515625" style="72" customWidth="1"/>
    <col min="1793" max="1793" width="24" style="72" customWidth="1"/>
    <col min="1794" max="1794" width="11" style="72" customWidth="1"/>
    <col min="1795" max="1795" width="9.28515625" style="72" customWidth="1"/>
    <col min="1796" max="1796" width="9.85546875" style="72" customWidth="1"/>
    <col min="1797" max="1797" width="9.28515625" style="72" customWidth="1"/>
    <col min="1798" max="1799" width="10" style="72" customWidth="1"/>
    <col min="1800" max="1800" width="0" style="72" hidden="1" customWidth="1"/>
    <col min="1801" max="1801" width="9.42578125" style="72" customWidth="1"/>
    <col min="1802" max="1802" width="10.85546875" style="72" customWidth="1"/>
    <col min="1803" max="1803" width="10.42578125" style="72" customWidth="1"/>
    <col min="1804" max="1804" width="10.85546875" style="72" customWidth="1"/>
    <col min="1805" max="1805" width="0" style="72" hidden="1" customWidth="1"/>
    <col min="1806" max="1806" width="11.5703125" style="72" customWidth="1"/>
    <col min="1807" max="1807" width="13.5703125" style="72" customWidth="1"/>
    <col min="1808" max="1808" width="16.42578125" style="72" customWidth="1"/>
    <col min="1809" max="1809" width="0" style="72" hidden="1" customWidth="1"/>
    <col min="1810" max="1810" width="17.85546875" style="72" customWidth="1"/>
    <col min="1811" max="1824" width="12.7109375" style="72" customWidth="1"/>
    <col min="1825" max="2047" width="9.140625" style="72"/>
    <col min="2048" max="2048" width="7.28515625" style="72" customWidth="1"/>
    <col min="2049" max="2049" width="24" style="72" customWidth="1"/>
    <col min="2050" max="2050" width="11" style="72" customWidth="1"/>
    <col min="2051" max="2051" width="9.28515625" style="72" customWidth="1"/>
    <col min="2052" max="2052" width="9.85546875" style="72" customWidth="1"/>
    <col min="2053" max="2053" width="9.28515625" style="72" customWidth="1"/>
    <col min="2054" max="2055" width="10" style="72" customWidth="1"/>
    <col min="2056" max="2056" width="0" style="72" hidden="1" customWidth="1"/>
    <col min="2057" max="2057" width="9.42578125" style="72" customWidth="1"/>
    <col min="2058" max="2058" width="10.85546875" style="72" customWidth="1"/>
    <col min="2059" max="2059" width="10.42578125" style="72" customWidth="1"/>
    <col min="2060" max="2060" width="10.85546875" style="72" customWidth="1"/>
    <col min="2061" max="2061" width="0" style="72" hidden="1" customWidth="1"/>
    <col min="2062" max="2062" width="11.5703125" style="72" customWidth="1"/>
    <col min="2063" max="2063" width="13.5703125" style="72" customWidth="1"/>
    <col min="2064" max="2064" width="16.42578125" style="72" customWidth="1"/>
    <col min="2065" max="2065" width="0" style="72" hidden="1" customWidth="1"/>
    <col min="2066" max="2066" width="17.85546875" style="72" customWidth="1"/>
    <col min="2067" max="2080" width="12.7109375" style="72" customWidth="1"/>
    <col min="2081" max="2303" width="9.140625" style="72"/>
    <col min="2304" max="2304" width="7.28515625" style="72" customWidth="1"/>
    <col min="2305" max="2305" width="24" style="72" customWidth="1"/>
    <col min="2306" max="2306" width="11" style="72" customWidth="1"/>
    <col min="2307" max="2307" width="9.28515625" style="72" customWidth="1"/>
    <col min="2308" max="2308" width="9.85546875" style="72" customWidth="1"/>
    <col min="2309" max="2309" width="9.28515625" style="72" customWidth="1"/>
    <col min="2310" max="2311" width="10" style="72" customWidth="1"/>
    <col min="2312" max="2312" width="0" style="72" hidden="1" customWidth="1"/>
    <col min="2313" max="2313" width="9.42578125" style="72" customWidth="1"/>
    <col min="2314" max="2314" width="10.85546875" style="72" customWidth="1"/>
    <col min="2315" max="2315" width="10.42578125" style="72" customWidth="1"/>
    <col min="2316" max="2316" width="10.85546875" style="72" customWidth="1"/>
    <col min="2317" max="2317" width="0" style="72" hidden="1" customWidth="1"/>
    <col min="2318" max="2318" width="11.5703125" style="72" customWidth="1"/>
    <col min="2319" max="2319" width="13.5703125" style="72" customWidth="1"/>
    <col min="2320" max="2320" width="16.42578125" style="72" customWidth="1"/>
    <col min="2321" max="2321" width="0" style="72" hidden="1" customWidth="1"/>
    <col min="2322" max="2322" width="17.85546875" style="72" customWidth="1"/>
    <col min="2323" max="2336" width="12.7109375" style="72" customWidth="1"/>
    <col min="2337" max="2559" width="9.140625" style="72"/>
    <col min="2560" max="2560" width="7.28515625" style="72" customWidth="1"/>
    <col min="2561" max="2561" width="24" style="72" customWidth="1"/>
    <col min="2562" max="2562" width="11" style="72" customWidth="1"/>
    <col min="2563" max="2563" width="9.28515625" style="72" customWidth="1"/>
    <col min="2564" max="2564" width="9.85546875" style="72" customWidth="1"/>
    <col min="2565" max="2565" width="9.28515625" style="72" customWidth="1"/>
    <col min="2566" max="2567" width="10" style="72" customWidth="1"/>
    <col min="2568" max="2568" width="0" style="72" hidden="1" customWidth="1"/>
    <col min="2569" max="2569" width="9.42578125" style="72" customWidth="1"/>
    <col min="2570" max="2570" width="10.85546875" style="72" customWidth="1"/>
    <col min="2571" max="2571" width="10.42578125" style="72" customWidth="1"/>
    <col min="2572" max="2572" width="10.85546875" style="72" customWidth="1"/>
    <col min="2573" max="2573" width="0" style="72" hidden="1" customWidth="1"/>
    <col min="2574" max="2574" width="11.5703125" style="72" customWidth="1"/>
    <col min="2575" max="2575" width="13.5703125" style="72" customWidth="1"/>
    <col min="2576" max="2576" width="16.42578125" style="72" customWidth="1"/>
    <col min="2577" max="2577" width="0" style="72" hidden="1" customWidth="1"/>
    <col min="2578" max="2578" width="17.85546875" style="72" customWidth="1"/>
    <col min="2579" max="2592" width="12.7109375" style="72" customWidth="1"/>
    <col min="2593" max="2815" width="9.140625" style="72"/>
    <col min="2816" max="2816" width="7.28515625" style="72" customWidth="1"/>
    <col min="2817" max="2817" width="24" style="72" customWidth="1"/>
    <col min="2818" max="2818" width="11" style="72" customWidth="1"/>
    <col min="2819" max="2819" width="9.28515625" style="72" customWidth="1"/>
    <col min="2820" max="2820" width="9.85546875" style="72" customWidth="1"/>
    <col min="2821" max="2821" width="9.28515625" style="72" customWidth="1"/>
    <col min="2822" max="2823" width="10" style="72" customWidth="1"/>
    <col min="2824" max="2824" width="0" style="72" hidden="1" customWidth="1"/>
    <col min="2825" max="2825" width="9.42578125" style="72" customWidth="1"/>
    <col min="2826" max="2826" width="10.85546875" style="72" customWidth="1"/>
    <col min="2827" max="2827" width="10.42578125" style="72" customWidth="1"/>
    <col min="2828" max="2828" width="10.85546875" style="72" customWidth="1"/>
    <col min="2829" max="2829" width="0" style="72" hidden="1" customWidth="1"/>
    <col min="2830" max="2830" width="11.5703125" style="72" customWidth="1"/>
    <col min="2831" max="2831" width="13.5703125" style="72" customWidth="1"/>
    <col min="2832" max="2832" width="16.42578125" style="72" customWidth="1"/>
    <col min="2833" max="2833" width="0" style="72" hidden="1" customWidth="1"/>
    <col min="2834" max="2834" width="17.85546875" style="72" customWidth="1"/>
    <col min="2835" max="2848" width="12.7109375" style="72" customWidth="1"/>
    <col min="2849" max="3071" width="9.140625" style="72"/>
    <col min="3072" max="3072" width="7.28515625" style="72" customWidth="1"/>
    <col min="3073" max="3073" width="24" style="72" customWidth="1"/>
    <col min="3074" max="3074" width="11" style="72" customWidth="1"/>
    <col min="3075" max="3075" width="9.28515625" style="72" customWidth="1"/>
    <col min="3076" max="3076" width="9.85546875" style="72" customWidth="1"/>
    <col min="3077" max="3077" width="9.28515625" style="72" customWidth="1"/>
    <col min="3078" max="3079" width="10" style="72" customWidth="1"/>
    <col min="3080" max="3080" width="0" style="72" hidden="1" customWidth="1"/>
    <col min="3081" max="3081" width="9.42578125" style="72" customWidth="1"/>
    <col min="3082" max="3082" width="10.85546875" style="72" customWidth="1"/>
    <col min="3083" max="3083" width="10.42578125" style="72" customWidth="1"/>
    <col min="3084" max="3084" width="10.85546875" style="72" customWidth="1"/>
    <col min="3085" max="3085" width="0" style="72" hidden="1" customWidth="1"/>
    <col min="3086" max="3086" width="11.5703125" style="72" customWidth="1"/>
    <col min="3087" max="3087" width="13.5703125" style="72" customWidth="1"/>
    <col min="3088" max="3088" width="16.42578125" style="72" customWidth="1"/>
    <col min="3089" max="3089" width="0" style="72" hidden="1" customWidth="1"/>
    <col min="3090" max="3090" width="17.85546875" style="72" customWidth="1"/>
    <col min="3091" max="3104" width="12.7109375" style="72" customWidth="1"/>
    <col min="3105" max="3327" width="9.140625" style="72"/>
    <col min="3328" max="3328" width="7.28515625" style="72" customWidth="1"/>
    <col min="3329" max="3329" width="24" style="72" customWidth="1"/>
    <col min="3330" max="3330" width="11" style="72" customWidth="1"/>
    <col min="3331" max="3331" width="9.28515625" style="72" customWidth="1"/>
    <col min="3332" max="3332" width="9.85546875" style="72" customWidth="1"/>
    <col min="3333" max="3333" width="9.28515625" style="72" customWidth="1"/>
    <col min="3334" max="3335" width="10" style="72" customWidth="1"/>
    <col min="3336" max="3336" width="0" style="72" hidden="1" customWidth="1"/>
    <col min="3337" max="3337" width="9.42578125" style="72" customWidth="1"/>
    <col min="3338" max="3338" width="10.85546875" style="72" customWidth="1"/>
    <col min="3339" max="3339" width="10.42578125" style="72" customWidth="1"/>
    <col min="3340" max="3340" width="10.85546875" style="72" customWidth="1"/>
    <col min="3341" max="3341" width="0" style="72" hidden="1" customWidth="1"/>
    <col min="3342" max="3342" width="11.5703125" style="72" customWidth="1"/>
    <col min="3343" max="3343" width="13.5703125" style="72" customWidth="1"/>
    <col min="3344" max="3344" width="16.42578125" style="72" customWidth="1"/>
    <col min="3345" max="3345" width="0" style="72" hidden="1" customWidth="1"/>
    <col min="3346" max="3346" width="17.85546875" style="72" customWidth="1"/>
    <col min="3347" max="3360" width="12.7109375" style="72" customWidth="1"/>
    <col min="3361" max="3583" width="9.140625" style="72"/>
    <col min="3584" max="3584" width="7.28515625" style="72" customWidth="1"/>
    <col min="3585" max="3585" width="24" style="72" customWidth="1"/>
    <col min="3586" max="3586" width="11" style="72" customWidth="1"/>
    <col min="3587" max="3587" width="9.28515625" style="72" customWidth="1"/>
    <col min="3588" max="3588" width="9.85546875" style="72" customWidth="1"/>
    <col min="3589" max="3589" width="9.28515625" style="72" customWidth="1"/>
    <col min="3590" max="3591" width="10" style="72" customWidth="1"/>
    <col min="3592" max="3592" width="0" style="72" hidden="1" customWidth="1"/>
    <col min="3593" max="3593" width="9.42578125" style="72" customWidth="1"/>
    <col min="3594" max="3594" width="10.85546875" style="72" customWidth="1"/>
    <col min="3595" max="3595" width="10.42578125" style="72" customWidth="1"/>
    <col min="3596" max="3596" width="10.85546875" style="72" customWidth="1"/>
    <col min="3597" max="3597" width="0" style="72" hidden="1" customWidth="1"/>
    <col min="3598" max="3598" width="11.5703125" style="72" customWidth="1"/>
    <col min="3599" max="3599" width="13.5703125" style="72" customWidth="1"/>
    <col min="3600" max="3600" width="16.42578125" style="72" customWidth="1"/>
    <col min="3601" max="3601" width="0" style="72" hidden="1" customWidth="1"/>
    <col min="3602" max="3602" width="17.85546875" style="72" customWidth="1"/>
    <col min="3603" max="3616" width="12.7109375" style="72" customWidth="1"/>
    <col min="3617" max="3839" width="9.140625" style="72"/>
    <col min="3840" max="3840" width="7.28515625" style="72" customWidth="1"/>
    <col min="3841" max="3841" width="24" style="72" customWidth="1"/>
    <col min="3842" max="3842" width="11" style="72" customWidth="1"/>
    <col min="3843" max="3843" width="9.28515625" style="72" customWidth="1"/>
    <col min="3844" max="3844" width="9.85546875" style="72" customWidth="1"/>
    <col min="3845" max="3845" width="9.28515625" style="72" customWidth="1"/>
    <col min="3846" max="3847" width="10" style="72" customWidth="1"/>
    <col min="3848" max="3848" width="0" style="72" hidden="1" customWidth="1"/>
    <col min="3849" max="3849" width="9.42578125" style="72" customWidth="1"/>
    <col min="3850" max="3850" width="10.85546875" style="72" customWidth="1"/>
    <col min="3851" max="3851" width="10.42578125" style="72" customWidth="1"/>
    <col min="3852" max="3852" width="10.85546875" style="72" customWidth="1"/>
    <col min="3853" max="3853" width="0" style="72" hidden="1" customWidth="1"/>
    <col min="3854" max="3854" width="11.5703125" style="72" customWidth="1"/>
    <col min="3855" max="3855" width="13.5703125" style="72" customWidth="1"/>
    <col min="3856" max="3856" width="16.42578125" style="72" customWidth="1"/>
    <col min="3857" max="3857" width="0" style="72" hidden="1" customWidth="1"/>
    <col min="3858" max="3858" width="17.85546875" style="72" customWidth="1"/>
    <col min="3859" max="3872" width="12.7109375" style="72" customWidth="1"/>
    <col min="3873" max="4095" width="9.140625" style="72"/>
    <col min="4096" max="4096" width="7.28515625" style="72" customWidth="1"/>
    <col min="4097" max="4097" width="24" style="72" customWidth="1"/>
    <col min="4098" max="4098" width="11" style="72" customWidth="1"/>
    <col min="4099" max="4099" width="9.28515625" style="72" customWidth="1"/>
    <col min="4100" max="4100" width="9.85546875" style="72" customWidth="1"/>
    <col min="4101" max="4101" width="9.28515625" style="72" customWidth="1"/>
    <col min="4102" max="4103" width="10" style="72" customWidth="1"/>
    <col min="4104" max="4104" width="0" style="72" hidden="1" customWidth="1"/>
    <col min="4105" max="4105" width="9.42578125" style="72" customWidth="1"/>
    <col min="4106" max="4106" width="10.85546875" style="72" customWidth="1"/>
    <col min="4107" max="4107" width="10.42578125" style="72" customWidth="1"/>
    <col min="4108" max="4108" width="10.85546875" style="72" customWidth="1"/>
    <col min="4109" max="4109" width="0" style="72" hidden="1" customWidth="1"/>
    <col min="4110" max="4110" width="11.5703125" style="72" customWidth="1"/>
    <col min="4111" max="4111" width="13.5703125" style="72" customWidth="1"/>
    <col min="4112" max="4112" width="16.42578125" style="72" customWidth="1"/>
    <col min="4113" max="4113" width="0" style="72" hidden="1" customWidth="1"/>
    <col min="4114" max="4114" width="17.85546875" style="72" customWidth="1"/>
    <col min="4115" max="4128" width="12.7109375" style="72" customWidth="1"/>
    <col min="4129" max="4351" width="9.140625" style="72"/>
    <col min="4352" max="4352" width="7.28515625" style="72" customWidth="1"/>
    <col min="4353" max="4353" width="24" style="72" customWidth="1"/>
    <col min="4354" max="4354" width="11" style="72" customWidth="1"/>
    <col min="4355" max="4355" width="9.28515625" style="72" customWidth="1"/>
    <col min="4356" max="4356" width="9.85546875" style="72" customWidth="1"/>
    <col min="4357" max="4357" width="9.28515625" style="72" customWidth="1"/>
    <col min="4358" max="4359" width="10" style="72" customWidth="1"/>
    <col min="4360" max="4360" width="0" style="72" hidden="1" customWidth="1"/>
    <col min="4361" max="4361" width="9.42578125" style="72" customWidth="1"/>
    <col min="4362" max="4362" width="10.85546875" style="72" customWidth="1"/>
    <col min="4363" max="4363" width="10.42578125" style="72" customWidth="1"/>
    <col min="4364" max="4364" width="10.85546875" style="72" customWidth="1"/>
    <col min="4365" max="4365" width="0" style="72" hidden="1" customWidth="1"/>
    <col min="4366" max="4366" width="11.5703125" style="72" customWidth="1"/>
    <col min="4367" max="4367" width="13.5703125" style="72" customWidth="1"/>
    <col min="4368" max="4368" width="16.42578125" style="72" customWidth="1"/>
    <col min="4369" max="4369" width="0" style="72" hidden="1" customWidth="1"/>
    <col min="4370" max="4370" width="17.85546875" style="72" customWidth="1"/>
    <col min="4371" max="4384" width="12.7109375" style="72" customWidth="1"/>
    <col min="4385" max="4607" width="9.140625" style="72"/>
    <col min="4608" max="4608" width="7.28515625" style="72" customWidth="1"/>
    <col min="4609" max="4609" width="24" style="72" customWidth="1"/>
    <col min="4610" max="4610" width="11" style="72" customWidth="1"/>
    <col min="4611" max="4611" width="9.28515625" style="72" customWidth="1"/>
    <col min="4612" max="4612" width="9.85546875" style="72" customWidth="1"/>
    <col min="4613" max="4613" width="9.28515625" style="72" customWidth="1"/>
    <col min="4614" max="4615" width="10" style="72" customWidth="1"/>
    <col min="4616" max="4616" width="0" style="72" hidden="1" customWidth="1"/>
    <col min="4617" max="4617" width="9.42578125" style="72" customWidth="1"/>
    <col min="4618" max="4618" width="10.85546875" style="72" customWidth="1"/>
    <col min="4619" max="4619" width="10.42578125" style="72" customWidth="1"/>
    <col min="4620" max="4620" width="10.85546875" style="72" customWidth="1"/>
    <col min="4621" max="4621" width="0" style="72" hidden="1" customWidth="1"/>
    <col min="4622" max="4622" width="11.5703125" style="72" customWidth="1"/>
    <col min="4623" max="4623" width="13.5703125" style="72" customWidth="1"/>
    <col min="4624" max="4624" width="16.42578125" style="72" customWidth="1"/>
    <col min="4625" max="4625" width="0" style="72" hidden="1" customWidth="1"/>
    <col min="4626" max="4626" width="17.85546875" style="72" customWidth="1"/>
    <col min="4627" max="4640" width="12.7109375" style="72" customWidth="1"/>
    <col min="4641" max="4863" width="9.140625" style="72"/>
    <col min="4864" max="4864" width="7.28515625" style="72" customWidth="1"/>
    <col min="4865" max="4865" width="24" style="72" customWidth="1"/>
    <col min="4866" max="4866" width="11" style="72" customWidth="1"/>
    <col min="4867" max="4867" width="9.28515625" style="72" customWidth="1"/>
    <col min="4868" max="4868" width="9.85546875" style="72" customWidth="1"/>
    <col min="4869" max="4869" width="9.28515625" style="72" customWidth="1"/>
    <col min="4870" max="4871" width="10" style="72" customWidth="1"/>
    <col min="4872" max="4872" width="0" style="72" hidden="1" customWidth="1"/>
    <col min="4873" max="4873" width="9.42578125" style="72" customWidth="1"/>
    <col min="4874" max="4874" width="10.85546875" style="72" customWidth="1"/>
    <col min="4875" max="4875" width="10.42578125" style="72" customWidth="1"/>
    <col min="4876" max="4876" width="10.85546875" style="72" customWidth="1"/>
    <col min="4877" max="4877" width="0" style="72" hidden="1" customWidth="1"/>
    <col min="4878" max="4878" width="11.5703125" style="72" customWidth="1"/>
    <col min="4879" max="4879" width="13.5703125" style="72" customWidth="1"/>
    <col min="4880" max="4880" width="16.42578125" style="72" customWidth="1"/>
    <col min="4881" max="4881" width="0" style="72" hidden="1" customWidth="1"/>
    <col min="4882" max="4882" width="17.85546875" style="72" customWidth="1"/>
    <col min="4883" max="4896" width="12.7109375" style="72" customWidth="1"/>
    <col min="4897" max="5119" width="9.140625" style="72"/>
    <col min="5120" max="5120" width="7.28515625" style="72" customWidth="1"/>
    <col min="5121" max="5121" width="24" style="72" customWidth="1"/>
    <col min="5122" max="5122" width="11" style="72" customWidth="1"/>
    <col min="5123" max="5123" width="9.28515625" style="72" customWidth="1"/>
    <col min="5124" max="5124" width="9.85546875" style="72" customWidth="1"/>
    <col min="5125" max="5125" width="9.28515625" style="72" customWidth="1"/>
    <col min="5126" max="5127" width="10" style="72" customWidth="1"/>
    <col min="5128" max="5128" width="0" style="72" hidden="1" customWidth="1"/>
    <col min="5129" max="5129" width="9.42578125" style="72" customWidth="1"/>
    <col min="5130" max="5130" width="10.85546875" style="72" customWidth="1"/>
    <col min="5131" max="5131" width="10.42578125" style="72" customWidth="1"/>
    <col min="5132" max="5132" width="10.85546875" style="72" customWidth="1"/>
    <col min="5133" max="5133" width="0" style="72" hidden="1" customWidth="1"/>
    <col min="5134" max="5134" width="11.5703125" style="72" customWidth="1"/>
    <col min="5135" max="5135" width="13.5703125" style="72" customWidth="1"/>
    <col min="5136" max="5136" width="16.42578125" style="72" customWidth="1"/>
    <col min="5137" max="5137" width="0" style="72" hidden="1" customWidth="1"/>
    <col min="5138" max="5138" width="17.85546875" style="72" customWidth="1"/>
    <col min="5139" max="5152" width="12.7109375" style="72" customWidth="1"/>
    <col min="5153" max="5375" width="9.140625" style="72"/>
    <col min="5376" max="5376" width="7.28515625" style="72" customWidth="1"/>
    <col min="5377" max="5377" width="24" style="72" customWidth="1"/>
    <col min="5378" max="5378" width="11" style="72" customWidth="1"/>
    <col min="5379" max="5379" width="9.28515625" style="72" customWidth="1"/>
    <col min="5380" max="5380" width="9.85546875" style="72" customWidth="1"/>
    <col min="5381" max="5381" width="9.28515625" style="72" customWidth="1"/>
    <col min="5382" max="5383" width="10" style="72" customWidth="1"/>
    <col min="5384" max="5384" width="0" style="72" hidden="1" customWidth="1"/>
    <col min="5385" max="5385" width="9.42578125" style="72" customWidth="1"/>
    <col min="5386" max="5386" width="10.85546875" style="72" customWidth="1"/>
    <col min="5387" max="5387" width="10.42578125" style="72" customWidth="1"/>
    <col min="5388" max="5388" width="10.85546875" style="72" customWidth="1"/>
    <col min="5389" max="5389" width="0" style="72" hidden="1" customWidth="1"/>
    <col min="5390" max="5390" width="11.5703125" style="72" customWidth="1"/>
    <col min="5391" max="5391" width="13.5703125" style="72" customWidth="1"/>
    <col min="5392" max="5392" width="16.42578125" style="72" customWidth="1"/>
    <col min="5393" max="5393" width="0" style="72" hidden="1" customWidth="1"/>
    <col min="5394" max="5394" width="17.85546875" style="72" customWidth="1"/>
    <col min="5395" max="5408" width="12.7109375" style="72" customWidth="1"/>
    <col min="5409" max="5631" width="9.140625" style="72"/>
    <col min="5632" max="5632" width="7.28515625" style="72" customWidth="1"/>
    <col min="5633" max="5633" width="24" style="72" customWidth="1"/>
    <col min="5634" max="5634" width="11" style="72" customWidth="1"/>
    <col min="5635" max="5635" width="9.28515625" style="72" customWidth="1"/>
    <col min="5636" max="5636" width="9.85546875" style="72" customWidth="1"/>
    <col min="5637" max="5637" width="9.28515625" style="72" customWidth="1"/>
    <col min="5638" max="5639" width="10" style="72" customWidth="1"/>
    <col min="5640" max="5640" width="0" style="72" hidden="1" customWidth="1"/>
    <col min="5641" max="5641" width="9.42578125" style="72" customWidth="1"/>
    <col min="5642" max="5642" width="10.85546875" style="72" customWidth="1"/>
    <col min="5643" max="5643" width="10.42578125" style="72" customWidth="1"/>
    <col min="5644" max="5644" width="10.85546875" style="72" customWidth="1"/>
    <col min="5645" max="5645" width="0" style="72" hidden="1" customWidth="1"/>
    <col min="5646" max="5646" width="11.5703125" style="72" customWidth="1"/>
    <col min="5647" max="5647" width="13.5703125" style="72" customWidth="1"/>
    <col min="5648" max="5648" width="16.42578125" style="72" customWidth="1"/>
    <col min="5649" max="5649" width="0" style="72" hidden="1" customWidth="1"/>
    <col min="5650" max="5650" width="17.85546875" style="72" customWidth="1"/>
    <col min="5651" max="5664" width="12.7109375" style="72" customWidth="1"/>
    <col min="5665" max="5887" width="9.140625" style="72"/>
    <col min="5888" max="5888" width="7.28515625" style="72" customWidth="1"/>
    <col min="5889" max="5889" width="24" style="72" customWidth="1"/>
    <col min="5890" max="5890" width="11" style="72" customWidth="1"/>
    <col min="5891" max="5891" width="9.28515625" style="72" customWidth="1"/>
    <col min="5892" max="5892" width="9.85546875" style="72" customWidth="1"/>
    <col min="5893" max="5893" width="9.28515625" style="72" customWidth="1"/>
    <col min="5894" max="5895" width="10" style="72" customWidth="1"/>
    <col min="5896" max="5896" width="0" style="72" hidden="1" customWidth="1"/>
    <col min="5897" max="5897" width="9.42578125" style="72" customWidth="1"/>
    <col min="5898" max="5898" width="10.85546875" style="72" customWidth="1"/>
    <col min="5899" max="5899" width="10.42578125" style="72" customWidth="1"/>
    <col min="5900" max="5900" width="10.85546875" style="72" customWidth="1"/>
    <col min="5901" max="5901" width="0" style="72" hidden="1" customWidth="1"/>
    <col min="5902" max="5902" width="11.5703125" style="72" customWidth="1"/>
    <col min="5903" max="5903" width="13.5703125" style="72" customWidth="1"/>
    <col min="5904" max="5904" width="16.42578125" style="72" customWidth="1"/>
    <col min="5905" max="5905" width="0" style="72" hidden="1" customWidth="1"/>
    <col min="5906" max="5906" width="17.85546875" style="72" customWidth="1"/>
    <col min="5907" max="5920" width="12.7109375" style="72" customWidth="1"/>
    <col min="5921" max="6143" width="9.140625" style="72"/>
    <col min="6144" max="6144" width="7.28515625" style="72" customWidth="1"/>
    <col min="6145" max="6145" width="24" style="72" customWidth="1"/>
    <col min="6146" max="6146" width="11" style="72" customWidth="1"/>
    <col min="6147" max="6147" width="9.28515625" style="72" customWidth="1"/>
    <col min="6148" max="6148" width="9.85546875" style="72" customWidth="1"/>
    <col min="6149" max="6149" width="9.28515625" style="72" customWidth="1"/>
    <col min="6150" max="6151" width="10" style="72" customWidth="1"/>
    <col min="6152" max="6152" width="0" style="72" hidden="1" customWidth="1"/>
    <col min="6153" max="6153" width="9.42578125" style="72" customWidth="1"/>
    <col min="6154" max="6154" width="10.85546875" style="72" customWidth="1"/>
    <col min="6155" max="6155" width="10.42578125" style="72" customWidth="1"/>
    <col min="6156" max="6156" width="10.85546875" style="72" customWidth="1"/>
    <col min="6157" max="6157" width="0" style="72" hidden="1" customWidth="1"/>
    <col min="6158" max="6158" width="11.5703125" style="72" customWidth="1"/>
    <col min="6159" max="6159" width="13.5703125" style="72" customWidth="1"/>
    <col min="6160" max="6160" width="16.42578125" style="72" customWidth="1"/>
    <col min="6161" max="6161" width="0" style="72" hidden="1" customWidth="1"/>
    <col min="6162" max="6162" width="17.85546875" style="72" customWidth="1"/>
    <col min="6163" max="6176" width="12.7109375" style="72" customWidth="1"/>
    <col min="6177" max="6399" width="9.140625" style="72"/>
    <col min="6400" max="6400" width="7.28515625" style="72" customWidth="1"/>
    <col min="6401" max="6401" width="24" style="72" customWidth="1"/>
    <col min="6402" max="6402" width="11" style="72" customWidth="1"/>
    <col min="6403" max="6403" width="9.28515625" style="72" customWidth="1"/>
    <col min="6404" max="6404" width="9.85546875" style="72" customWidth="1"/>
    <col min="6405" max="6405" width="9.28515625" style="72" customWidth="1"/>
    <col min="6406" max="6407" width="10" style="72" customWidth="1"/>
    <col min="6408" max="6408" width="0" style="72" hidden="1" customWidth="1"/>
    <col min="6409" max="6409" width="9.42578125" style="72" customWidth="1"/>
    <col min="6410" max="6410" width="10.85546875" style="72" customWidth="1"/>
    <col min="6411" max="6411" width="10.42578125" style="72" customWidth="1"/>
    <col min="6412" max="6412" width="10.85546875" style="72" customWidth="1"/>
    <col min="6413" max="6413" width="0" style="72" hidden="1" customWidth="1"/>
    <col min="6414" max="6414" width="11.5703125" style="72" customWidth="1"/>
    <col min="6415" max="6415" width="13.5703125" style="72" customWidth="1"/>
    <col min="6416" max="6416" width="16.42578125" style="72" customWidth="1"/>
    <col min="6417" max="6417" width="0" style="72" hidden="1" customWidth="1"/>
    <col min="6418" max="6418" width="17.85546875" style="72" customWidth="1"/>
    <col min="6419" max="6432" width="12.7109375" style="72" customWidth="1"/>
    <col min="6433" max="6655" width="9.140625" style="72"/>
    <col min="6656" max="6656" width="7.28515625" style="72" customWidth="1"/>
    <col min="6657" max="6657" width="24" style="72" customWidth="1"/>
    <col min="6658" max="6658" width="11" style="72" customWidth="1"/>
    <col min="6659" max="6659" width="9.28515625" style="72" customWidth="1"/>
    <col min="6660" max="6660" width="9.85546875" style="72" customWidth="1"/>
    <col min="6661" max="6661" width="9.28515625" style="72" customWidth="1"/>
    <col min="6662" max="6663" width="10" style="72" customWidth="1"/>
    <col min="6664" max="6664" width="0" style="72" hidden="1" customWidth="1"/>
    <col min="6665" max="6665" width="9.42578125" style="72" customWidth="1"/>
    <col min="6666" max="6666" width="10.85546875" style="72" customWidth="1"/>
    <col min="6667" max="6667" width="10.42578125" style="72" customWidth="1"/>
    <col min="6668" max="6668" width="10.85546875" style="72" customWidth="1"/>
    <col min="6669" max="6669" width="0" style="72" hidden="1" customWidth="1"/>
    <col min="6670" max="6670" width="11.5703125" style="72" customWidth="1"/>
    <col min="6671" max="6671" width="13.5703125" style="72" customWidth="1"/>
    <col min="6672" max="6672" width="16.42578125" style="72" customWidth="1"/>
    <col min="6673" max="6673" width="0" style="72" hidden="1" customWidth="1"/>
    <col min="6674" max="6674" width="17.85546875" style="72" customWidth="1"/>
    <col min="6675" max="6688" width="12.7109375" style="72" customWidth="1"/>
    <col min="6689" max="6911" width="9.140625" style="72"/>
    <col min="6912" max="6912" width="7.28515625" style="72" customWidth="1"/>
    <col min="6913" max="6913" width="24" style="72" customWidth="1"/>
    <col min="6914" max="6914" width="11" style="72" customWidth="1"/>
    <col min="6915" max="6915" width="9.28515625" style="72" customWidth="1"/>
    <col min="6916" max="6916" width="9.85546875" style="72" customWidth="1"/>
    <col min="6917" max="6917" width="9.28515625" style="72" customWidth="1"/>
    <col min="6918" max="6919" width="10" style="72" customWidth="1"/>
    <col min="6920" max="6920" width="0" style="72" hidden="1" customWidth="1"/>
    <col min="6921" max="6921" width="9.42578125" style="72" customWidth="1"/>
    <col min="6922" max="6922" width="10.85546875" style="72" customWidth="1"/>
    <col min="6923" max="6923" width="10.42578125" style="72" customWidth="1"/>
    <col min="6924" max="6924" width="10.85546875" style="72" customWidth="1"/>
    <col min="6925" max="6925" width="0" style="72" hidden="1" customWidth="1"/>
    <col min="6926" max="6926" width="11.5703125" style="72" customWidth="1"/>
    <col min="6927" max="6927" width="13.5703125" style="72" customWidth="1"/>
    <col min="6928" max="6928" width="16.42578125" style="72" customWidth="1"/>
    <col min="6929" max="6929" width="0" style="72" hidden="1" customWidth="1"/>
    <col min="6930" max="6930" width="17.85546875" style="72" customWidth="1"/>
    <col min="6931" max="6944" width="12.7109375" style="72" customWidth="1"/>
    <col min="6945" max="7167" width="9.140625" style="72"/>
    <col min="7168" max="7168" width="7.28515625" style="72" customWidth="1"/>
    <col min="7169" max="7169" width="24" style="72" customWidth="1"/>
    <col min="7170" max="7170" width="11" style="72" customWidth="1"/>
    <col min="7171" max="7171" width="9.28515625" style="72" customWidth="1"/>
    <col min="7172" max="7172" width="9.85546875" style="72" customWidth="1"/>
    <col min="7173" max="7173" width="9.28515625" style="72" customWidth="1"/>
    <col min="7174" max="7175" width="10" style="72" customWidth="1"/>
    <col min="7176" max="7176" width="0" style="72" hidden="1" customWidth="1"/>
    <col min="7177" max="7177" width="9.42578125" style="72" customWidth="1"/>
    <col min="7178" max="7178" width="10.85546875" style="72" customWidth="1"/>
    <col min="7179" max="7179" width="10.42578125" style="72" customWidth="1"/>
    <col min="7180" max="7180" width="10.85546875" style="72" customWidth="1"/>
    <col min="7181" max="7181" width="0" style="72" hidden="1" customWidth="1"/>
    <col min="7182" max="7182" width="11.5703125" style="72" customWidth="1"/>
    <col min="7183" max="7183" width="13.5703125" style="72" customWidth="1"/>
    <col min="7184" max="7184" width="16.42578125" style="72" customWidth="1"/>
    <col min="7185" max="7185" width="0" style="72" hidden="1" customWidth="1"/>
    <col min="7186" max="7186" width="17.85546875" style="72" customWidth="1"/>
    <col min="7187" max="7200" width="12.7109375" style="72" customWidth="1"/>
    <col min="7201" max="7423" width="9.140625" style="72"/>
    <col min="7424" max="7424" width="7.28515625" style="72" customWidth="1"/>
    <col min="7425" max="7425" width="24" style="72" customWidth="1"/>
    <col min="7426" max="7426" width="11" style="72" customWidth="1"/>
    <col min="7427" max="7427" width="9.28515625" style="72" customWidth="1"/>
    <col min="7428" max="7428" width="9.85546875" style="72" customWidth="1"/>
    <col min="7429" max="7429" width="9.28515625" style="72" customWidth="1"/>
    <col min="7430" max="7431" width="10" style="72" customWidth="1"/>
    <col min="7432" max="7432" width="0" style="72" hidden="1" customWidth="1"/>
    <col min="7433" max="7433" width="9.42578125" style="72" customWidth="1"/>
    <col min="7434" max="7434" width="10.85546875" style="72" customWidth="1"/>
    <col min="7435" max="7435" width="10.42578125" style="72" customWidth="1"/>
    <col min="7436" max="7436" width="10.85546875" style="72" customWidth="1"/>
    <col min="7437" max="7437" width="0" style="72" hidden="1" customWidth="1"/>
    <col min="7438" max="7438" width="11.5703125" style="72" customWidth="1"/>
    <col min="7439" max="7439" width="13.5703125" style="72" customWidth="1"/>
    <col min="7440" max="7440" width="16.42578125" style="72" customWidth="1"/>
    <col min="7441" max="7441" width="0" style="72" hidden="1" customWidth="1"/>
    <col min="7442" max="7442" width="17.85546875" style="72" customWidth="1"/>
    <col min="7443" max="7456" width="12.7109375" style="72" customWidth="1"/>
    <col min="7457" max="7679" width="9.140625" style="72"/>
    <col min="7680" max="7680" width="7.28515625" style="72" customWidth="1"/>
    <col min="7681" max="7681" width="24" style="72" customWidth="1"/>
    <col min="7682" max="7682" width="11" style="72" customWidth="1"/>
    <col min="7683" max="7683" width="9.28515625" style="72" customWidth="1"/>
    <col min="7684" max="7684" width="9.85546875" style="72" customWidth="1"/>
    <col min="7685" max="7685" width="9.28515625" style="72" customWidth="1"/>
    <col min="7686" max="7687" width="10" style="72" customWidth="1"/>
    <col min="7688" max="7688" width="0" style="72" hidden="1" customWidth="1"/>
    <col min="7689" max="7689" width="9.42578125" style="72" customWidth="1"/>
    <col min="7690" max="7690" width="10.85546875" style="72" customWidth="1"/>
    <col min="7691" max="7691" width="10.42578125" style="72" customWidth="1"/>
    <col min="7692" max="7692" width="10.85546875" style="72" customWidth="1"/>
    <col min="7693" max="7693" width="0" style="72" hidden="1" customWidth="1"/>
    <col min="7694" max="7694" width="11.5703125" style="72" customWidth="1"/>
    <col min="7695" max="7695" width="13.5703125" style="72" customWidth="1"/>
    <col min="7696" max="7696" width="16.42578125" style="72" customWidth="1"/>
    <col min="7697" max="7697" width="0" style="72" hidden="1" customWidth="1"/>
    <col min="7698" max="7698" width="17.85546875" style="72" customWidth="1"/>
    <col min="7699" max="7712" width="12.7109375" style="72" customWidth="1"/>
    <col min="7713" max="7935" width="9.140625" style="72"/>
    <col min="7936" max="7936" width="7.28515625" style="72" customWidth="1"/>
    <col min="7937" max="7937" width="24" style="72" customWidth="1"/>
    <col min="7938" max="7938" width="11" style="72" customWidth="1"/>
    <col min="7939" max="7939" width="9.28515625" style="72" customWidth="1"/>
    <col min="7940" max="7940" width="9.85546875" style="72" customWidth="1"/>
    <col min="7941" max="7941" width="9.28515625" style="72" customWidth="1"/>
    <col min="7942" max="7943" width="10" style="72" customWidth="1"/>
    <col min="7944" max="7944" width="0" style="72" hidden="1" customWidth="1"/>
    <col min="7945" max="7945" width="9.42578125" style="72" customWidth="1"/>
    <col min="7946" max="7946" width="10.85546875" style="72" customWidth="1"/>
    <col min="7947" max="7947" width="10.42578125" style="72" customWidth="1"/>
    <col min="7948" max="7948" width="10.85546875" style="72" customWidth="1"/>
    <col min="7949" max="7949" width="0" style="72" hidden="1" customWidth="1"/>
    <col min="7950" max="7950" width="11.5703125" style="72" customWidth="1"/>
    <col min="7951" max="7951" width="13.5703125" style="72" customWidth="1"/>
    <col min="7952" max="7952" width="16.42578125" style="72" customWidth="1"/>
    <col min="7953" max="7953" width="0" style="72" hidden="1" customWidth="1"/>
    <col min="7954" max="7954" width="17.85546875" style="72" customWidth="1"/>
    <col min="7955" max="7968" width="12.7109375" style="72" customWidth="1"/>
    <col min="7969" max="8191" width="9.140625" style="72"/>
    <col min="8192" max="8192" width="7.28515625" style="72" customWidth="1"/>
    <col min="8193" max="8193" width="24" style="72" customWidth="1"/>
    <col min="8194" max="8194" width="11" style="72" customWidth="1"/>
    <col min="8195" max="8195" width="9.28515625" style="72" customWidth="1"/>
    <col min="8196" max="8196" width="9.85546875" style="72" customWidth="1"/>
    <col min="8197" max="8197" width="9.28515625" style="72" customWidth="1"/>
    <col min="8198" max="8199" width="10" style="72" customWidth="1"/>
    <col min="8200" max="8200" width="0" style="72" hidden="1" customWidth="1"/>
    <col min="8201" max="8201" width="9.42578125" style="72" customWidth="1"/>
    <col min="8202" max="8202" width="10.85546875" style="72" customWidth="1"/>
    <col min="8203" max="8203" width="10.42578125" style="72" customWidth="1"/>
    <col min="8204" max="8204" width="10.85546875" style="72" customWidth="1"/>
    <col min="8205" max="8205" width="0" style="72" hidden="1" customWidth="1"/>
    <col min="8206" max="8206" width="11.5703125" style="72" customWidth="1"/>
    <col min="8207" max="8207" width="13.5703125" style="72" customWidth="1"/>
    <col min="8208" max="8208" width="16.42578125" style="72" customWidth="1"/>
    <col min="8209" max="8209" width="0" style="72" hidden="1" customWidth="1"/>
    <col min="8210" max="8210" width="17.85546875" style="72" customWidth="1"/>
    <col min="8211" max="8224" width="12.7109375" style="72" customWidth="1"/>
    <col min="8225" max="8447" width="9.140625" style="72"/>
    <col min="8448" max="8448" width="7.28515625" style="72" customWidth="1"/>
    <col min="8449" max="8449" width="24" style="72" customWidth="1"/>
    <col min="8450" max="8450" width="11" style="72" customWidth="1"/>
    <col min="8451" max="8451" width="9.28515625" style="72" customWidth="1"/>
    <col min="8452" max="8452" width="9.85546875" style="72" customWidth="1"/>
    <col min="8453" max="8453" width="9.28515625" style="72" customWidth="1"/>
    <col min="8454" max="8455" width="10" style="72" customWidth="1"/>
    <col min="8456" max="8456" width="0" style="72" hidden="1" customWidth="1"/>
    <col min="8457" max="8457" width="9.42578125" style="72" customWidth="1"/>
    <col min="8458" max="8458" width="10.85546875" style="72" customWidth="1"/>
    <col min="8459" max="8459" width="10.42578125" style="72" customWidth="1"/>
    <col min="8460" max="8460" width="10.85546875" style="72" customWidth="1"/>
    <col min="8461" max="8461" width="0" style="72" hidden="1" customWidth="1"/>
    <col min="8462" max="8462" width="11.5703125" style="72" customWidth="1"/>
    <col min="8463" max="8463" width="13.5703125" style="72" customWidth="1"/>
    <col min="8464" max="8464" width="16.42578125" style="72" customWidth="1"/>
    <col min="8465" max="8465" width="0" style="72" hidden="1" customWidth="1"/>
    <col min="8466" max="8466" width="17.85546875" style="72" customWidth="1"/>
    <col min="8467" max="8480" width="12.7109375" style="72" customWidth="1"/>
    <col min="8481" max="8703" width="9.140625" style="72"/>
    <col min="8704" max="8704" width="7.28515625" style="72" customWidth="1"/>
    <col min="8705" max="8705" width="24" style="72" customWidth="1"/>
    <col min="8706" max="8706" width="11" style="72" customWidth="1"/>
    <col min="8707" max="8707" width="9.28515625" style="72" customWidth="1"/>
    <col min="8708" max="8708" width="9.85546875" style="72" customWidth="1"/>
    <col min="8709" max="8709" width="9.28515625" style="72" customWidth="1"/>
    <col min="8710" max="8711" width="10" style="72" customWidth="1"/>
    <col min="8712" max="8712" width="0" style="72" hidden="1" customWidth="1"/>
    <col min="8713" max="8713" width="9.42578125" style="72" customWidth="1"/>
    <col min="8714" max="8714" width="10.85546875" style="72" customWidth="1"/>
    <col min="8715" max="8715" width="10.42578125" style="72" customWidth="1"/>
    <col min="8716" max="8716" width="10.85546875" style="72" customWidth="1"/>
    <col min="8717" max="8717" width="0" style="72" hidden="1" customWidth="1"/>
    <col min="8718" max="8718" width="11.5703125" style="72" customWidth="1"/>
    <col min="8719" max="8719" width="13.5703125" style="72" customWidth="1"/>
    <col min="8720" max="8720" width="16.42578125" style="72" customWidth="1"/>
    <col min="8721" max="8721" width="0" style="72" hidden="1" customWidth="1"/>
    <col min="8722" max="8722" width="17.85546875" style="72" customWidth="1"/>
    <col min="8723" max="8736" width="12.7109375" style="72" customWidth="1"/>
    <col min="8737" max="8959" width="9.140625" style="72"/>
    <col min="8960" max="8960" width="7.28515625" style="72" customWidth="1"/>
    <col min="8961" max="8961" width="24" style="72" customWidth="1"/>
    <col min="8962" max="8962" width="11" style="72" customWidth="1"/>
    <col min="8963" max="8963" width="9.28515625" style="72" customWidth="1"/>
    <col min="8964" max="8964" width="9.85546875" style="72" customWidth="1"/>
    <col min="8965" max="8965" width="9.28515625" style="72" customWidth="1"/>
    <col min="8966" max="8967" width="10" style="72" customWidth="1"/>
    <col min="8968" max="8968" width="0" style="72" hidden="1" customWidth="1"/>
    <col min="8969" max="8969" width="9.42578125" style="72" customWidth="1"/>
    <col min="8970" max="8970" width="10.85546875" style="72" customWidth="1"/>
    <col min="8971" max="8971" width="10.42578125" style="72" customWidth="1"/>
    <col min="8972" max="8972" width="10.85546875" style="72" customWidth="1"/>
    <col min="8973" max="8973" width="0" style="72" hidden="1" customWidth="1"/>
    <col min="8974" max="8974" width="11.5703125" style="72" customWidth="1"/>
    <col min="8975" max="8975" width="13.5703125" style="72" customWidth="1"/>
    <col min="8976" max="8976" width="16.42578125" style="72" customWidth="1"/>
    <col min="8977" max="8977" width="0" style="72" hidden="1" customWidth="1"/>
    <col min="8978" max="8978" width="17.85546875" style="72" customWidth="1"/>
    <col min="8979" max="8992" width="12.7109375" style="72" customWidth="1"/>
    <col min="8993" max="9215" width="9.140625" style="72"/>
    <col min="9216" max="9216" width="7.28515625" style="72" customWidth="1"/>
    <col min="9217" max="9217" width="24" style="72" customWidth="1"/>
    <col min="9218" max="9218" width="11" style="72" customWidth="1"/>
    <col min="9219" max="9219" width="9.28515625" style="72" customWidth="1"/>
    <col min="9220" max="9220" width="9.85546875" style="72" customWidth="1"/>
    <col min="9221" max="9221" width="9.28515625" style="72" customWidth="1"/>
    <col min="9222" max="9223" width="10" style="72" customWidth="1"/>
    <col min="9224" max="9224" width="0" style="72" hidden="1" customWidth="1"/>
    <col min="9225" max="9225" width="9.42578125" style="72" customWidth="1"/>
    <col min="9226" max="9226" width="10.85546875" style="72" customWidth="1"/>
    <col min="9227" max="9227" width="10.42578125" style="72" customWidth="1"/>
    <col min="9228" max="9228" width="10.85546875" style="72" customWidth="1"/>
    <col min="9229" max="9229" width="0" style="72" hidden="1" customWidth="1"/>
    <col min="9230" max="9230" width="11.5703125" style="72" customWidth="1"/>
    <col min="9231" max="9231" width="13.5703125" style="72" customWidth="1"/>
    <col min="9232" max="9232" width="16.42578125" style="72" customWidth="1"/>
    <col min="9233" max="9233" width="0" style="72" hidden="1" customWidth="1"/>
    <col min="9234" max="9234" width="17.85546875" style="72" customWidth="1"/>
    <col min="9235" max="9248" width="12.7109375" style="72" customWidth="1"/>
    <col min="9249" max="9471" width="9.140625" style="72"/>
    <col min="9472" max="9472" width="7.28515625" style="72" customWidth="1"/>
    <col min="9473" max="9473" width="24" style="72" customWidth="1"/>
    <col min="9474" max="9474" width="11" style="72" customWidth="1"/>
    <col min="9475" max="9475" width="9.28515625" style="72" customWidth="1"/>
    <col min="9476" max="9476" width="9.85546875" style="72" customWidth="1"/>
    <col min="9477" max="9477" width="9.28515625" style="72" customWidth="1"/>
    <col min="9478" max="9479" width="10" style="72" customWidth="1"/>
    <col min="9480" max="9480" width="0" style="72" hidden="1" customWidth="1"/>
    <col min="9481" max="9481" width="9.42578125" style="72" customWidth="1"/>
    <col min="9482" max="9482" width="10.85546875" style="72" customWidth="1"/>
    <col min="9483" max="9483" width="10.42578125" style="72" customWidth="1"/>
    <col min="9484" max="9484" width="10.85546875" style="72" customWidth="1"/>
    <col min="9485" max="9485" width="0" style="72" hidden="1" customWidth="1"/>
    <col min="9486" max="9486" width="11.5703125" style="72" customWidth="1"/>
    <col min="9487" max="9487" width="13.5703125" style="72" customWidth="1"/>
    <col min="9488" max="9488" width="16.42578125" style="72" customWidth="1"/>
    <col min="9489" max="9489" width="0" style="72" hidden="1" customWidth="1"/>
    <col min="9490" max="9490" width="17.85546875" style="72" customWidth="1"/>
    <col min="9491" max="9504" width="12.7109375" style="72" customWidth="1"/>
    <col min="9505" max="9727" width="9.140625" style="72"/>
    <col min="9728" max="9728" width="7.28515625" style="72" customWidth="1"/>
    <col min="9729" max="9729" width="24" style="72" customWidth="1"/>
    <col min="9730" max="9730" width="11" style="72" customWidth="1"/>
    <col min="9731" max="9731" width="9.28515625" style="72" customWidth="1"/>
    <col min="9732" max="9732" width="9.85546875" style="72" customWidth="1"/>
    <col min="9733" max="9733" width="9.28515625" style="72" customWidth="1"/>
    <col min="9734" max="9735" width="10" style="72" customWidth="1"/>
    <col min="9736" max="9736" width="0" style="72" hidden="1" customWidth="1"/>
    <col min="9737" max="9737" width="9.42578125" style="72" customWidth="1"/>
    <col min="9738" max="9738" width="10.85546875" style="72" customWidth="1"/>
    <col min="9739" max="9739" width="10.42578125" style="72" customWidth="1"/>
    <col min="9740" max="9740" width="10.85546875" style="72" customWidth="1"/>
    <col min="9741" max="9741" width="0" style="72" hidden="1" customWidth="1"/>
    <col min="9742" max="9742" width="11.5703125" style="72" customWidth="1"/>
    <col min="9743" max="9743" width="13.5703125" style="72" customWidth="1"/>
    <col min="9744" max="9744" width="16.42578125" style="72" customWidth="1"/>
    <col min="9745" max="9745" width="0" style="72" hidden="1" customWidth="1"/>
    <col min="9746" max="9746" width="17.85546875" style="72" customWidth="1"/>
    <col min="9747" max="9760" width="12.7109375" style="72" customWidth="1"/>
    <col min="9761" max="9983" width="9.140625" style="72"/>
    <col min="9984" max="9984" width="7.28515625" style="72" customWidth="1"/>
    <col min="9985" max="9985" width="24" style="72" customWidth="1"/>
    <col min="9986" max="9986" width="11" style="72" customWidth="1"/>
    <col min="9987" max="9987" width="9.28515625" style="72" customWidth="1"/>
    <col min="9988" max="9988" width="9.85546875" style="72" customWidth="1"/>
    <col min="9989" max="9989" width="9.28515625" style="72" customWidth="1"/>
    <col min="9990" max="9991" width="10" style="72" customWidth="1"/>
    <col min="9992" max="9992" width="0" style="72" hidden="1" customWidth="1"/>
    <col min="9993" max="9993" width="9.42578125" style="72" customWidth="1"/>
    <col min="9994" max="9994" width="10.85546875" style="72" customWidth="1"/>
    <col min="9995" max="9995" width="10.42578125" style="72" customWidth="1"/>
    <col min="9996" max="9996" width="10.85546875" style="72" customWidth="1"/>
    <col min="9997" max="9997" width="0" style="72" hidden="1" customWidth="1"/>
    <col min="9998" max="9998" width="11.5703125" style="72" customWidth="1"/>
    <col min="9999" max="9999" width="13.5703125" style="72" customWidth="1"/>
    <col min="10000" max="10000" width="16.42578125" style="72" customWidth="1"/>
    <col min="10001" max="10001" width="0" style="72" hidden="1" customWidth="1"/>
    <col min="10002" max="10002" width="17.85546875" style="72" customWidth="1"/>
    <col min="10003" max="10016" width="12.7109375" style="72" customWidth="1"/>
    <col min="10017" max="10239" width="9.140625" style="72"/>
    <col min="10240" max="10240" width="7.28515625" style="72" customWidth="1"/>
    <col min="10241" max="10241" width="24" style="72" customWidth="1"/>
    <col min="10242" max="10242" width="11" style="72" customWidth="1"/>
    <col min="10243" max="10243" width="9.28515625" style="72" customWidth="1"/>
    <col min="10244" max="10244" width="9.85546875" style="72" customWidth="1"/>
    <col min="10245" max="10245" width="9.28515625" style="72" customWidth="1"/>
    <col min="10246" max="10247" width="10" style="72" customWidth="1"/>
    <col min="10248" max="10248" width="0" style="72" hidden="1" customWidth="1"/>
    <col min="10249" max="10249" width="9.42578125" style="72" customWidth="1"/>
    <col min="10250" max="10250" width="10.85546875" style="72" customWidth="1"/>
    <col min="10251" max="10251" width="10.42578125" style="72" customWidth="1"/>
    <col min="10252" max="10252" width="10.85546875" style="72" customWidth="1"/>
    <col min="10253" max="10253" width="0" style="72" hidden="1" customWidth="1"/>
    <col min="10254" max="10254" width="11.5703125" style="72" customWidth="1"/>
    <col min="10255" max="10255" width="13.5703125" style="72" customWidth="1"/>
    <col min="10256" max="10256" width="16.42578125" style="72" customWidth="1"/>
    <col min="10257" max="10257" width="0" style="72" hidden="1" customWidth="1"/>
    <col min="10258" max="10258" width="17.85546875" style="72" customWidth="1"/>
    <col min="10259" max="10272" width="12.7109375" style="72" customWidth="1"/>
    <col min="10273" max="10495" width="9.140625" style="72"/>
    <col min="10496" max="10496" width="7.28515625" style="72" customWidth="1"/>
    <col min="10497" max="10497" width="24" style="72" customWidth="1"/>
    <col min="10498" max="10498" width="11" style="72" customWidth="1"/>
    <col min="10499" max="10499" width="9.28515625" style="72" customWidth="1"/>
    <col min="10500" max="10500" width="9.85546875" style="72" customWidth="1"/>
    <col min="10501" max="10501" width="9.28515625" style="72" customWidth="1"/>
    <col min="10502" max="10503" width="10" style="72" customWidth="1"/>
    <col min="10504" max="10504" width="0" style="72" hidden="1" customWidth="1"/>
    <col min="10505" max="10505" width="9.42578125" style="72" customWidth="1"/>
    <col min="10506" max="10506" width="10.85546875" style="72" customWidth="1"/>
    <col min="10507" max="10507" width="10.42578125" style="72" customWidth="1"/>
    <col min="10508" max="10508" width="10.85546875" style="72" customWidth="1"/>
    <col min="10509" max="10509" width="0" style="72" hidden="1" customWidth="1"/>
    <col min="10510" max="10510" width="11.5703125" style="72" customWidth="1"/>
    <col min="10511" max="10511" width="13.5703125" style="72" customWidth="1"/>
    <col min="10512" max="10512" width="16.42578125" style="72" customWidth="1"/>
    <col min="10513" max="10513" width="0" style="72" hidden="1" customWidth="1"/>
    <col min="10514" max="10514" width="17.85546875" style="72" customWidth="1"/>
    <col min="10515" max="10528" width="12.7109375" style="72" customWidth="1"/>
    <col min="10529" max="10751" width="9.140625" style="72"/>
    <col min="10752" max="10752" width="7.28515625" style="72" customWidth="1"/>
    <col min="10753" max="10753" width="24" style="72" customWidth="1"/>
    <col min="10754" max="10754" width="11" style="72" customWidth="1"/>
    <col min="10755" max="10755" width="9.28515625" style="72" customWidth="1"/>
    <col min="10756" max="10756" width="9.85546875" style="72" customWidth="1"/>
    <col min="10757" max="10757" width="9.28515625" style="72" customWidth="1"/>
    <col min="10758" max="10759" width="10" style="72" customWidth="1"/>
    <col min="10760" max="10760" width="0" style="72" hidden="1" customWidth="1"/>
    <col min="10761" max="10761" width="9.42578125" style="72" customWidth="1"/>
    <col min="10762" max="10762" width="10.85546875" style="72" customWidth="1"/>
    <col min="10763" max="10763" width="10.42578125" style="72" customWidth="1"/>
    <col min="10764" max="10764" width="10.85546875" style="72" customWidth="1"/>
    <col min="10765" max="10765" width="0" style="72" hidden="1" customWidth="1"/>
    <col min="10766" max="10766" width="11.5703125" style="72" customWidth="1"/>
    <col min="10767" max="10767" width="13.5703125" style="72" customWidth="1"/>
    <col min="10768" max="10768" width="16.42578125" style="72" customWidth="1"/>
    <col min="10769" max="10769" width="0" style="72" hidden="1" customWidth="1"/>
    <col min="10770" max="10770" width="17.85546875" style="72" customWidth="1"/>
    <col min="10771" max="10784" width="12.7109375" style="72" customWidth="1"/>
    <col min="10785" max="11007" width="9.140625" style="72"/>
    <col min="11008" max="11008" width="7.28515625" style="72" customWidth="1"/>
    <col min="11009" max="11009" width="24" style="72" customWidth="1"/>
    <col min="11010" max="11010" width="11" style="72" customWidth="1"/>
    <col min="11011" max="11011" width="9.28515625" style="72" customWidth="1"/>
    <col min="11012" max="11012" width="9.85546875" style="72" customWidth="1"/>
    <col min="11013" max="11013" width="9.28515625" style="72" customWidth="1"/>
    <col min="11014" max="11015" width="10" style="72" customWidth="1"/>
    <col min="11016" max="11016" width="0" style="72" hidden="1" customWidth="1"/>
    <col min="11017" max="11017" width="9.42578125" style="72" customWidth="1"/>
    <col min="11018" max="11018" width="10.85546875" style="72" customWidth="1"/>
    <col min="11019" max="11019" width="10.42578125" style="72" customWidth="1"/>
    <col min="11020" max="11020" width="10.85546875" style="72" customWidth="1"/>
    <col min="11021" max="11021" width="0" style="72" hidden="1" customWidth="1"/>
    <col min="11022" max="11022" width="11.5703125" style="72" customWidth="1"/>
    <col min="11023" max="11023" width="13.5703125" style="72" customWidth="1"/>
    <col min="11024" max="11024" width="16.42578125" style="72" customWidth="1"/>
    <col min="11025" max="11025" width="0" style="72" hidden="1" customWidth="1"/>
    <col min="11026" max="11026" width="17.85546875" style="72" customWidth="1"/>
    <col min="11027" max="11040" width="12.7109375" style="72" customWidth="1"/>
    <col min="11041" max="11263" width="9.140625" style="72"/>
    <col min="11264" max="11264" width="7.28515625" style="72" customWidth="1"/>
    <col min="11265" max="11265" width="24" style="72" customWidth="1"/>
    <col min="11266" max="11266" width="11" style="72" customWidth="1"/>
    <col min="11267" max="11267" width="9.28515625" style="72" customWidth="1"/>
    <col min="11268" max="11268" width="9.85546875" style="72" customWidth="1"/>
    <col min="11269" max="11269" width="9.28515625" style="72" customWidth="1"/>
    <col min="11270" max="11271" width="10" style="72" customWidth="1"/>
    <col min="11272" max="11272" width="0" style="72" hidden="1" customWidth="1"/>
    <col min="11273" max="11273" width="9.42578125" style="72" customWidth="1"/>
    <col min="11274" max="11274" width="10.85546875" style="72" customWidth="1"/>
    <col min="11275" max="11275" width="10.42578125" style="72" customWidth="1"/>
    <col min="11276" max="11276" width="10.85546875" style="72" customWidth="1"/>
    <col min="11277" max="11277" width="0" style="72" hidden="1" customWidth="1"/>
    <col min="11278" max="11278" width="11.5703125" style="72" customWidth="1"/>
    <col min="11279" max="11279" width="13.5703125" style="72" customWidth="1"/>
    <col min="11280" max="11280" width="16.42578125" style="72" customWidth="1"/>
    <col min="11281" max="11281" width="0" style="72" hidden="1" customWidth="1"/>
    <col min="11282" max="11282" width="17.85546875" style="72" customWidth="1"/>
    <col min="11283" max="11296" width="12.7109375" style="72" customWidth="1"/>
    <col min="11297" max="11519" width="9.140625" style="72"/>
    <col min="11520" max="11520" width="7.28515625" style="72" customWidth="1"/>
    <col min="11521" max="11521" width="24" style="72" customWidth="1"/>
    <col min="11522" max="11522" width="11" style="72" customWidth="1"/>
    <col min="11523" max="11523" width="9.28515625" style="72" customWidth="1"/>
    <col min="11524" max="11524" width="9.85546875" style="72" customWidth="1"/>
    <col min="11525" max="11525" width="9.28515625" style="72" customWidth="1"/>
    <col min="11526" max="11527" width="10" style="72" customWidth="1"/>
    <col min="11528" max="11528" width="0" style="72" hidden="1" customWidth="1"/>
    <col min="11529" max="11529" width="9.42578125" style="72" customWidth="1"/>
    <col min="11530" max="11530" width="10.85546875" style="72" customWidth="1"/>
    <col min="11531" max="11531" width="10.42578125" style="72" customWidth="1"/>
    <col min="11532" max="11532" width="10.85546875" style="72" customWidth="1"/>
    <col min="11533" max="11533" width="0" style="72" hidden="1" customWidth="1"/>
    <col min="11534" max="11534" width="11.5703125" style="72" customWidth="1"/>
    <col min="11535" max="11535" width="13.5703125" style="72" customWidth="1"/>
    <col min="11536" max="11536" width="16.42578125" style="72" customWidth="1"/>
    <col min="11537" max="11537" width="0" style="72" hidden="1" customWidth="1"/>
    <col min="11538" max="11538" width="17.85546875" style="72" customWidth="1"/>
    <col min="11539" max="11552" width="12.7109375" style="72" customWidth="1"/>
    <col min="11553" max="11775" width="9.140625" style="72"/>
    <col min="11776" max="11776" width="7.28515625" style="72" customWidth="1"/>
    <col min="11777" max="11777" width="24" style="72" customWidth="1"/>
    <col min="11778" max="11778" width="11" style="72" customWidth="1"/>
    <col min="11779" max="11779" width="9.28515625" style="72" customWidth="1"/>
    <col min="11780" max="11780" width="9.85546875" style="72" customWidth="1"/>
    <col min="11781" max="11781" width="9.28515625" style="72" customWidth="1"/>
    <col min="11782" max="11783" width="10" style="72" customWidth="1"/>
    <col min="11784" max="11784" width="0" style="72" hidden="1" customWidth="1"/>
    <col min="11785" max="11785" width="9.42578125" style="72" customWidth="1"/>
    <col min="11786" max="11786" width="10.85546875" style="72" customWidth="1"/>
    <col min="11787" max="11787" width="10.42578125" style="72" customWidth="1"/>
    <col min="11788" max="11788" width="10.85546875" style="72" customWidth="1"/>
    <col min="11789" max="11789" width="0" style="72" hidden="1" customWidth="1"/>
    <col min="11790" max="11790" width="11.5703125" style="72" customWidth="1"/>
    <col min="11791" max="11791" width="13.5703125" style="72" customWidth="1"/>
    <col min="11792" max="11792" width="16.42578125" style="72" customWidth="1"/>
    <col min="11793" max="11793" width="0" style="72" hidden="1" customWidth="1"/>
    <col min="11794" max="11794" width="17.85546875" style="72" customWidth="1"/>
    <col min="11795" max="11808" width="12.7109375" style="72" customWidth="1"/>
    <col min="11809" max="12031" width="9.140625" style="72"/>
    <col min="12032" max="12032" width="7.28515625" style="72" customWidth="1"/>
    <col min="12033" max="12033" width="24" style="72" customWidth="1"/>
    <col min="12034" max="12034" width="11" style="72" customWidth="1"/>
    <col min="12035" max="12035" width="9.28515625" style="72" customWidth="1"/>
    <col min="12036" max="12036" width="9.85546875" style="72" customWidth="1"/>
    <col min="12037" max="12037" width="9.28515625" style="72" customWidth="1"/>
    <col min="12038" max="12039" width="10" style="72" customWidth="1"/>
    <col min="12040" max="12040" width="0" style="72" hidden="1" customWidth="1"/>
    <col min="12041" max="12041" width="9.42578125" style="72" customWidth="1"/>
    <col min="12042" max="12042" width="10.85546875" style="72" customWidth="1"/>
    <col min="12043" max="12043" width="10.42578125" style="72" customWidth="1"/>
    <col min="12044" max="12044" width="10.85546875" style="72" customWidth="1"/>
    <col min="12045" max="12045" width="0" style="72" hidden="1" customWidth="1"/>
    <col min="12046" max="12046" width="11.5703125" style="72" customWidth="1"/>
    <col min="12047" max="12047" width="13.5703125" style="72" customWidth="1"/>
    <col min="12048" max="12048" width="16.42578125" style="72" customWidth="1"/>
    <col min="12049" max="12049" width="0" style="72" hidden="1" customWidth="1"/>
    <col min="12050" max="12050" width="17.85546875" style="72" customWidth="1"/>
    <col min="12051" max="12064" width="12.7109375" style="72" customWidth="1"/>
    <col min="12065" max="12287" width="9.140625" style="72"/>
    <col min="12288" max="12288" width="7.28515625" style="72" customWidth="1"/>
    <col min="12289" max="12289" width="24" style="72" customWidth="1"/>
    <col min="12290" max="12290" width="11" style="72" customWidth="1"/>
    <col min="12291" max="12291" width="9.28515625" style="72" customWidth="1"/>
    <col min="12292" max="12292" width="9.85546875" style="72" customWidth="1"/>
    <col min="12293" max="12293" width="9.28515625" style="72" customWidth="1"/>
    <col min="12294" max="12295" width="10" style="72" customWidth="1"/>
    <col min="12296" max="12296" width="0" style="72" hidden="1" customWidth="1"/>
    <col min="12297" max="12297" width="9.42578125" style="72" customWidth="1"/>
    <col min="12298" max="12298" width="10.85546875" style="72" customWidth="1"/>
    <col min="12299" max="12299" width="10.42578125" style="72" customWidth="1"/>
    <col min="12300" max="12300" width="10.85546875" style="72" customWidth="1"/>
    <col min="12301" max="12301" width="0" style="72" hidden="1" customWidth="1"/>
    <col min="12302" max="12302" width="11.5703125" style="72" customWidth="1"/>
    <col min="12303" max="12303" width="13.5703125" style="72" customWidth="1"/>
    <col min="12304" max="12304" width="16.42578125" style="72" customWidth="1"/>
    <col min="12305" max="12305" width="0" style="72" hidden="1" customWidth="1"/>
    <col min="12306" max="12306" width="17.85546875" style="72" customWidth="1"/>
    <col min="12307" max="12320" width="12.7109375" style="72" customWidth="1"/>
    <col min="12321" max="12543" width="9.140625" style="72"/>
    <col min="12544" max="12544" width="7.28515625" style="72" customWidth="1"/>
    <col min="12545" max="12545" width="24" style="72" customWidth="1"/>
    <col min="12546" max="12546" width="11" style="72" customWidth="1"/>
    <col min="12547" max="12547" width="9.28515625" style="72" customWidth="1"/>
    <col min="12548" max="12548" width="9.85546875" style="72" customWidth="1"/>
    <col min="12549" max="12549" width="9.28515625" style="72" customWidth="1"/>
    <col min="12550" max="12551" width="10" style="72" customWidth="1"/>
    <col min="12552" max="12552" width="0" style="72" hidden="1" customWidth="1"/>
    <col min="12553" max="12553" width="9.42578125" style="72" customWidth="1"/>
    <col min="12554" max="12554" width="10.85546875" style="72" customWidth="1"/>
    <col min="12555" max="12555" width="10.42578125" style="72" customWidth="1"/>
    <col min="12556" max="12556" width="10.85546875" style="72" customWidth="1"/>
    <col min="12557" max="12557" width="0" style="72" hidden="1" customWidth="1"/>
    <col min="12558" max="12558" width="11.5703125" style="72" customWidth="1"/>
    <col min="12559" max="12559" width="13.5703125" style="72" customWidth="1"/>
    <col min="12560" max="12560" width="16.42578125" style="72" customWidth="1"/>
    <col min="12561" max="12561" width="0" style="72" hidden="1" customWidth="1"/>
    <col min="12562" max="12562" width="17.85546875" style="72" customWidth="1"/>
    <col min="12563" max="12576" width="12.7109375" style="72" customWidth="1"/>
    <col min="12577" max="12799" width="9.140625" style="72"/>
    <col min="12800" max="12800" width="7.28515625" style="72" customWidth="1"/>
    <col min="12801" max="12801" width="24" style="72" customWidth="1"/>
    <col min="12802" max="12802" width="11" style="72" customWidth="1"/>
    <col min="12803" max="12803" width="9.28515625" style="72" customWidth="1"/>
    <col min="12804" max="12804" width="9.85546875" style="72" customWidth="1"/>
    <col min="12805" max="12805" width="9.28515625" style="72" customWidth="1"/>
    <col min="12806" max="12807" width="10" style="72" customWidth="1"/>
    <col min="12808" max="12808" width="0" style="72" hidden="1" customWidth="1"/>
    <col min="12809" max="12809" width="9.42578125" style="72" customWidth="1"/>
    <col min="12810" max="12810" width="10.85546875" style="72" customWidth="1"/>
    <col min="12811" max="12811" width="10.42578125" style="72" customWidth="1"/>
    <col min="12812" max="12812" width="10.85546875" style="72" customWidth="1"/>
    <col min="12813" max="12813" width="0" style="72" hidden="1" customWidth="1"/>
    <col min="12814" max="12814" width="11.5703125" style="72" customWidth="1"/>
    <col min="12815" max="12815" width="13.5703125" style="72" customWidth="1"/>
    <col min="12816" max="12816" width="16.42578125" style="72" customWidth="1"/>
    <col min="12817" max="12817" width="0" style="72" hidden="1" customWidth="1"/>
    <col min="12818" max="12818" width="17.85546875" style="72" customWidth="1"/>
    <col min="12819" max="12832" width="12.7109375" style="72" customWidth="1"/>
    <col min="12833" max="13055" width="9.140625" style="72"/>
    <col min="13056" max="13056" width="7.28515625" style="72" customWidth="1"/>
    <col min="13057" max="13057" width="24" style="72" customWidth="1"/>
    <col min="13058" max="13058" width="11" style="72" customWidth="1"/>
    <col min="13059" max="13059" width="9.28515625" style="72" customWidth="1"/>
    <col min="13060" max="13060" width="9.85546875" style="72" customWidth="1"/>
    <col min="13061" max="13061" width="9.28515625" style="72" customWidth="1"/>
    <col min="13062" max="13063" width="10" style="72" customWidth="1"/>
    <col min="13064" max="13064" width="0" style="72" hidden="1" customWidth="1"/>
    <col min="13065" max="13065" width="9.42578125" style="72" customWidth="1"/>
    <col min="13066" max="13066" width="10.85546875" style="72" customWidth="1"/>
    <col min="13067" max="13067" width="10.42578125" style="72" customWidth="1"/>
    <col min="13068" max="13068" width="10.85546875" style="72" customWidth="1"/>
    <col min="13069" max="13069" width="0" style="72" hidden="1" customWidth="1"/>
    <col min="13070" max="13070" width="11.5703125" style="72" customWidth="1"/>
    <col min="13071" max="13071" width="13.5703125" style="72" customWidth="1"/>
    <col min="13072" max="13072" width="16.42578125" style="72" customWidth="1"/>
    <col min="13073" max="13073" width="0" style="72" hidden="1" customWidth="1"/>
    <col min="13074" max="13074" width="17.85546875" style="72" customWidth="1"/>
    <col min="13075" max="13088" width="12.7109375" style="72" customWidth="1"/>
    <col min="13089" max="13311" width="9.140625" style="72"/>
    <col min="13312" max="13312" width="7.28515625" style="72" customWidth="1"/>
    <col min="13313" max="13313" width="24" style="72" customWidth="1"/>
    <col min="13314" max="13314" width="11" style="72" customWidth="1"/>
    <col min="13315" max="13315" width="9.28515625" style="72" customWidth="1"/>
    <col min="13316" max="13316" width="9.85546875" style="72" customWidth="1"/>
    <col min="13317" max="13317" width="9.28515625" style="72" customWidth="1"/>
    <col min="13318" max="13319" width="10" style="72" customWidth="1"/>
    <col min="13320" max="13320" width="0" style="72" hidden="1" customWidth="1"/>
    <col min="13321" max="13321" width="9.42578125" style="72" customWidth="1"/>
    <col min="13322" max="13322" width="10.85546875" style="72" customWidth="1"/>
    <col min="13323" max="13323" width="10.42578125" style="72" customWidth="1"/>
    <col min="13324" max="13324" width="10.85546875" style="72" customWidth="1"/>
    <col min="13325" max="13325" width="0" style="72" hidden="1" customWidth="1"/>
    <col min="13326" max="13326" width="11.5703125" style="72" customWidth="1"/>
    <col min="13327" max="13327" width="13.5703125" style="72" customWidth="1"/>
    <col min="13328" max="13328" width="16.42578125" style="72" customWidth="1"/>
    <col min="13329" max="13329" width="0" style="72" hidden="1" customWidth="1"/>
    <col min="13330" max="13330" width="17.85546875" style="72" customWidth="1"/>
    <col min="13331" max="13344" width="12.7109375" style="72" customWidth="1"/>
    <col min="13345" max="13567" width="9.140625" style="72"/>
    <col min="13568" max="13568" width="7.28515625" style="72" customWidth="1"/>
    <col min="13569" max="13569" width="24" style="72" customWidth="1"/>
    <col min="13570" max="13570" width="11" style="72" customWidth="1"/>
    <col min="13571" max="13571" width="9.28515625" style="72" customWidth="1"/>
    <col min="13572" max="13572" width="9.85546875" style="72" customWidth="1"/>
    <col min="13573" max="13573" width="9.28515625" style="72" customWidth="1"/>
    <col min="13574" max="13575" width="10" style="72" customWidth="1"/>
    <col min="13576" max="13576" width="0" style="72" hidden="1" customWidth="1"/>
    <col min="13577" max="13577" width="9.42578125" style="72" customWidth="1"/>
    <col min="13578" max="13578" width="10.85546875" style="72" customWidth="1"/>
    <col min="13579" max="13579" width="10.42578125" style="72" customWidth="1"/>
    <col min="13580" max="13580" width="10.85546875" style="72" customWidth="1"/>
    <col min="13581" max="13581" width="0" style="72" hidden="1" customWidth="1"/>
    <col min="13582" max="13582" width="11.5703125" style="72" customWidth="1"/>
    <col min="13583" max="13583" width="13.5703125" style="72" customWidth="1"/>
    <col min="13584" max="13584" width="16.42578125" style="72" customWidth="1"/>
    <col min="13585" max="13585" width="0" style="72" hidden="1" customWidth="1"/>
    <col min="13586" max="13586" width="17.85546875" style="72" customWidth="1"/>
    <col min="13587" max="13600" width="12.7109375" style="72" customWidth="1"/>
    <col min="13601" max="13823" width="9.140625" style="72"/>
    <col min="13824" max="13824" width="7.28515625" style="72" customWidth="1"/>
    <col min="13825" max="13825" width="24" style="72" customWidth="1"/>
    <col min="13826" max="13826" width="11" style="72" customWidth="1"/>
    <col min="13827" max="13827" width="9.28515625" style="72" customWidth="1"/>
    <col min="13828" max="13828" width="9.85546875" style="72" customWidth="1"/>
    <col min="13829" max="13829" width="9.28515625" style="72" customWidth="1"/>
    <col min="13830" max="13831" width="10" style="72" customWidth="1"/>
    <col min="13832" max="13832" width="0" style="72" hidden="1" customWidth="1"/>
    <col min="13833" max="13833" width="9.42578125" style="72" customWidth="1"/>
    <col min="13834" max="13834" width="10.85546875" style="72" customWidth="1"/>
    <col min="13835" max="13835" width="10.42578125" style="72" customWidth="1"/>
    <col min="13836" max="13836" width="10.85546875" style="72" customWidth="1"/>
    <col min="13837" max="13837" width="0" style="72" hidden="1" customWidth="1"/>
    <col min="13838" max="13838" width="11.5703125" style="72" customWidth="1"/>
    <col min="13839" max="13839" width="13.5703125" style="72" customWidth="1"/>
    <col min="13840" max="13840" width="16.42578125" style="72" customWidth="1"/>
    <col min="13841" max="13841" width="0" style="72" hidden="1" customWidth="1"/>
    <col min="13842" max="13842" width="17.85546875" style="72" customWidth="1"/>
    <col min="13843" max="13856" width="12.7109375" style="72" customWidth="1"/>
    <col min="13857" max="14079" width="9.140625" style="72"/>
    <col min="14080" max="14080" width="7.28515625" style="72" customWidth="1"/>
    <col min="14081" max="14081" width="24" style="72" customWidth="1"/>
    <col min="14082" max="14082" width="11" style="72" customWidth="1"/>
    <col min="14083" max="14083" width="9.28515625" style="72" customWidth="1"/>
    <col min="14084" max="14084" width="9.85546875" style="72" customWidth="1"/>
    <col min="14085" max="14085" width="9.28515625" style="72" customWidth="1"/>
    <col min="14086" max="14087" width="10" style="72" customWidth="1"/>
    <col min="14088" max="14088" width="0" style="72" hidden="1" customWidth="1"/>
    <col min="14089" max="14089" width="9.42578125" style="72" customWidth="1"/>
    <col min="14090" max="14090" width="10.85546875" style="72" customWidth="1"/>
    <col min="14091" max="14091" width="10.42578125" style="72" customWidth="1"/>
    <col min="14092" max="14092" width="10.85546875" style="72" customWidth="1"/>
    <col min="14093" max="14093" width="0" style="72" hidden="1" customWidth="1"/>
    <col min="14094" max="14094" width="11.5703125" style="72" customWidth="1"/>
    <col min="14095" max="14095" width="13.5703125" style="72" customWidth="1"/>
    <col min="14096" max="14096" width="16.42578125" style="72" customWidth="1"/>
    <col min="14097" max="14097" width="0" style="72" hidden="1" customWidth="1"/>
    <col min="14098" max="14098" width="17.85546875" style="72" customWidth="1"/>
    <col min="14099" max="14112" width="12.7109375" style="72" customWidth="1"/>
    <col min="14113" max="14335" width="9.140625" style="72"/>
    <col min="14336" max="14336" width="7.28515625" style="72" customWidth="1"/>
    <col min="14337" max="14337" width="24" style="72" customWidth="1"/>
    <col min="14338" max="14338" width="11" style="72" customWidth="1"/>
    <col min="14339" max="14339" width="9.28515625" style="72" customWidth="1"/>
    <col min="14340" max="14340" width="9.85546875" style="72" customWidth="1"/>
    <col min="14341" max="14341" width="9.28515625" style="72" customWidth="1"/>
    <col min="14342" max="14343" width="10" style="72" customWidth="1"/>
    <col min="14344" max="14344" width="0" style="72" hidden="1" customWidth="1"/>
    <col min="14345" max="14345" width="9.42578125" style="72" customWidth="1"/>
    <col min="14346" max="14346" width="10.85546875" style="72" customWidth="1"/>
    <col min="14347" max="14347" width="10.42578125" style="72" customWidth="1"/>
    <col min="14348" max="14348" width="10.85546875" style="72" customWidth="1"/>
    <col min="14349" max="14349" width="0" style="72" hidden="1" customWidth="1"/>
    <col min="14350" max="14350" width="11.5703125" style="72" customWidth="1"/>
    <col min="14351" max="14351" width="13.5703125" style="72" customWidth="1"/>
    <col min="14352" max="14352" width="16.42578125" style="72" customWidth="1"/>
    <col min="14353" max="14353" width="0" style="72" hidden="1" customWidth="1"/>
    <col min="14354" max="14354" width="17.85546875" style="72" customWidth="1"/>
    <col min="14355" max="14368" width="12.7109375" style="72" customWidth="1"/>
    <col min="14369" max="14591" width="9.140625" style="72"/>
    <col min="14592" max="14592" width="7.28515625" style="72" customWidth="1"/>
    <col min="14593" max="14593" width="24" style="72" customWidth="1"/>
    <col min="14594" max="14594" width="11" style="72" customWidth="1"/>
    <col min="14595" max="14595" width="9.28515625" style="72" customWidth="1"/>
    <col min="14596" max="14596" width="9.85546875" style="72" customWidth="1"/>
    <col min="14597" max="14597" width="9.28515625" style="72" customWidth="1"/>
    <col min="14598" max="14599" width="10" style="72" customWidth="1"/>
    <col min="14600" max="14600" width="0" style="72" hidden="1" customWidth="1"/>
    <col min="14601" max="14601" width="9.42578125" style="72" customWidth="1"/>
    <col min="14602" max="14602" width="10.85546875" style="72" customWidth="1"/>
    <col min="14603" max="14603" width="10.42578125" style="72" customWidth="1"/>
    <col min="14604" max="14604" width="10.85546875" style="72" customWidth="1"/>
    <col min="14605" max="14605" width="0" style="72" hidden="1" customWidth="1"/>
    <col min="14606" max="14606" width="11.5703125" style="72" customWidth="1"/>
    <col min="14607" max="14607" width="13.5703125" style="72" customWidth="1"/>
    <col min="14608" max="14608" width="16.42578125" style="72" customWidth="1"/>
    <col min="14609" max="14609" width="0" style="72" hidden="1" customWidth="1"/>
    <col min="14610" max="14610" width="17.85546875" style="72" customWidth="1"/>
    <col min="14611" max="14624" width="12.7109375" style="72" customWidth="1"/>
    <col min="14625" max="14847" width="9.140625" style="72"/>
    <col min="14848" max="14848" width="7.28515625" style="72" customWidth="1"/>
    <col min="14849" max="14849" width="24" style="72" customWidth="1"/>
    <col min="14850" max="14850" width="11" style="72" customWidth="1"/>
    <col min="14851" max="14851" width="9.28515625" style="72" customWidth="1"/>
    <col min="14852" max="14852" width="9.85546875" style="72" customWidth="1"/>
    <col min="14853" max="14853" width="9.28515625" style="72" customWidth="1"/>
    <col min="14854" max="14855" width="10" style="72" customWidth="1"/>
    <col min="14856" max="14856" width="0" style="72" hidden="1" customWidth="1"/>
    <col min="14857" max="14857" width="9.42578125" style="72" customWidth="1"/>
    <col min="14858" max="14858" width="10.85546875" style="72" customWidth="1"/>
    <col min="14859" max="14859" width="10.42578125" style="72" customWidth="1"/>
    <col min="14860" max="14860" width="10.85546875" style="72" customWidth="1"/>
    <col min="14861" max="14861" width="0" style="72" hidden="1" customWidth="1"/>
    <col min="14862" max="14862" width="11.5703125" style="72" customWidth="1"/>
    <col min="14863" max="14863" width="13.5703125" style="72" customWidth="1"/>
    <col min="14864" max="14864" width="16.42578125" style="72" customWidth="1"/>
    <col min="14865" max="14865" width="0" style="72" hidden="1" customWidth="1"/>
    <col min="14866" max="14866" width="17.85546875" style="72" customWidth="1"/>
    <col min="14867" max="14880" width="12.7109375" style="72" customWidth="1"/>
    <col min="14881" max="15103" width="9.140625" style="72"/>
    <col min="15104" max="15104" width="7.28515625" style="72" customWidth="1"/>
    <col min="15105" max="15105" width="24" style="72" customWidth="1"/>
    <col min="15106" max="15106" width="11" style="72" customWidth="1"/>
    <col min="15107" max="15107" width="9.28515625" style="72" customWidth="1"/>
    <col min="15108" max="15108" width="9.85546875" style="72" customWidth="1"/>
    <col min="15109" max="15109" width="9.28515625" style="72" customWidth="1"/>
    <col min="15110" max="15111" width="10" style="72" customWidth="1"/>
    <col min="15112" max="15112" width="0" style="72" hidden="1" customWidth="1"/>
    <col min="15113" max="15113" width="9.42578125" style="72" customWidth="1"/>
    <col min="15114" max="15114" width="10.85546875" style="72" customWidth="1"/>
    <col min="15115" max="15115" width="10.42578125" style="72" customWidth="1"/>
    <col min="15116" max="15116" width="10.85546875" style="72" customWidth="1"/>
    <col min="15117" max="15117" width="0" style="72" hidden="1" customWidth="1"/>
    <col min="15118" max="15118" width="11.5703125" style="72" customWidth="1"/>
    <col min="15119" max="15119" width="13.5703125" style="72" customWidth="1"/>
    <col min="15120" max="15120" width="16.42578125" style="72" customWidth="1"/>
    <col min="15121" max="15121" width="0" style="72" hidden="1" customWidth="1"/>
    <col min="15122" max="15122" width="17.85546875" style="72" customWidth="1"/>
    <col min="15123" max="15136" width="12.7109375" style="72" customWidth="1"/>
    <col min="15137" max="15359" width="9.140625" style="72"/>
    <col min="15360" max="15360" width="7.28515625" style="72" customWidth="1"/>
    <col min="15361" max="15361" width="24" style="72" customWidth="1"/>
    <col min="15362" max="15362" width="11" style="72" customWidth="1"/>
    <col min="15363" max="15363" width="9.28515625" style="72" customWidth="1"/>
    <col min="15364" max="15364" width="9.85546875" style="72" customWidth="1"/>
    <col min="15365" max="15365" width="9.28515625" style="72" customWidth="1"/>
    <col min="15366" max="15367" width="10" style="72" customWidth="1"/>
    <col min="15368" max="15368" width="0" style="72" hidden="1" customWidth="1"/>
    <col min="15369" max="15369" width="9.42578125" style="72" customWidth="1"/>
    <col min="15370" max="15370" width="10.85546875" style="72" customWidth="1"/>
    <col min="15371" max="15371" width="10.42578125" style="72" customWidth="1"/>
    <col min="15372" max="15372" width="10.85546875" style="72" customWidth="1"/>
    <col min="15373" max="15373" width="0" style="72" hidden="1" customWidth="1"/>
    <col min="15374" max="15374" width="11.5703125" style="72" customWidth="1"/>
    <col min="15375" max="15375" width="13.5703125" style="72" customWidth="1"/>
    <col min="15376" max="15376" width="16.42578125" style="72" customWidth="1"/>
    <col min="15377" max="15377" width="0" style="72" hidden="1" customWidth="1"/>
    <col min="15378" max="15378" width="17.85546875" style="72" customWidth="1"/>
    <col min="15379" max="15392" width="12.7109375" style="72" customWidth="1"/>
    <col min="15393" max="15615" width="9.140625" style="72"/>
    <col min="15616" max="15616" width="7.28515625" style="72" customWidth="1"/>
    <col min="15617" max="15617" width="24" style="72" customWidth="1"/>
    <col min="15618" max="15618" width="11" style="72" customWidth="1"/>
    <col min="15619" max="15619" width="9.28515625" style="72" customWidth="1"/>
    <col min="15620" max="15620" width="9.85546875" style="72" customWidth="1"/>
    <col min="15621" max="15621" width="9.28515625" style="72" customWidth="1"/>
    <col min="15622" max="15623" width="10" style="72" customWidth="1"/>
    <col min="15624" max="15624" width="0" style="72" hidden="1" customWidth="1"/>
    <col min="15625" max="15625" width="9.42578125" style="72" customWidth="1"/>
    <col min="15626" max="15626" width="10.85546875" style="72" customWidth="1"/>
    <col min="15627" max="15627" width="10.42578125" style="72" customWidth="1"/>
    <col min="15628" max="15628" width="10.85546875" style="72" customWidth="1"/>
    <col min="15629" max="15629" width="0" style="72" hidden="1" customWidth="1"/>
    <col min="15630" max="15630" width="11.5703125" style="72" customWidth="1"/>
    <col min="15631" max="15631" width="13.5703125" style="72" customWidth="1"/>
    <col min="15632" max="15632" width="16.42578125" style="72" customWidth="1"/>
    <col min="15633" max="15633" width="0" style="72" hidden="1" customWidth="1"/>
    <col min="15634" max="15634" width="17.85546875" style="72" customWidth="1"/>
    <col min="15635" max="15648" width="12.7109375" style="72" customWidth="1"/>
    <col min="15649" max="15871" width="9.140625" style="72"/>
    <col min="15872" max="15872" width="7.28515625" style="72" customWidth="1"/>
    <col min="15873" max="15873" width="24" style="72" customWidth="1"/>
    <col min="15874" max="15874" width="11" style="72" customWidth="1"/>
    <col min="15875" max="15875" width="9.28515625" style="72" customWidth="1"/>
    <col min="15876" max="15876" width="9.85546875" style="72" customWidth="1"/>
    <col min="15877" max="15877" width="9.28515625" style="72" customWidth="1"/>
    <col min="15878" max="15879" width="10" style="72" customWidth="1"/>
    <col min="15880" max="15880" width="0" style="72" hidden="1" customWidth="1"/>
    <col min="15881" max="15881" width="9.42578125" style="72" customWidth="1"/>
    <col min="15882" max="15882" width="10.85546875" style="72" customWidth="1"/>
    <col min="15883" max="15883" width="10.42578125" style="72" customWidth="1"/>
    <col min="15884" max="15884" width="10.85546875" style="72" customWidth="1"/>
    <col min="15885" max="15885" width="0" style="72" hidden="1" customWidth="1"/>
    <col min="15886" max="15886" width="11.5703125" style="72" customWidth="1"/>
    <col min="15887" max="15887" width="13.5703125" style="72" customWidth="1"/>
    <col min="15888" max="15888" width="16.42578125" style="72" customWidth="1"/>
    <col min="15889" max="15889" width="0" style="72" hidden="1" customWidth="1"/>
    <col min="15890" max="15890" width="17.85546875" style="72" customWidth="1"/>
    <col min="15891" max="15904" width="12.7109375" style="72" customWidth="1"/>
    <col min="15905" max="16127" width="9.140625" style="72"/>
    <col min="16128" max="16128" width="7.28515625" style="72" customWidth="1"/>
    <col min="16129" max="16129" width="24" style="72" customWidth="1"/>
    <col min="16130" max="16130" width="11" style="72" customWidth="1"/>
    <col min="16131" max="16131" width="9.28515625" style="72" customWidth="1"/>
    <col min="16132" max="16132" width="9.85546875" style="72" customWidth="1"/>
    <col min="16133" max="16133" width="9.28515625" style="72" customWidth="1"/>
    <col min="16134" max="16135" width="10" style="72" customWidth="1"/>
    <col min="16136" max="16136" width="0" style="72" hidden="1" customWidth="1"/>
    <col min="16137" max="16137" width="9.42578125" style="72" customWidth="1"/>
    <col min="16138" max="16138" width="10.85546875" style="72" customWidth="1"/>
    <col min="16139" max="16139" width="10.42578125" style="72" customWidth="1"/>
    <col min="16140" max="16140" width="10.85546875" style="72" customWidth="1"/>
    <col min="16141" max="16141" width="0" style="72" hidden="1" customWidth="1"/>
    <col min="16142" max="16142" width="11.5703125" style="72" customWidth="1"/>
    <col min="16143" max="16143" width="13.5703125" style="72" customWidth="1"/>
    <col min="16144" max="16144" width="16.42578125" style="72" customWidth="1"/>
    <col min="16145" max="16145" width="0" style="72" hidden="1" customWidth="1"/>
    <col min="16146" max="16146" width="17.85546875" style="72" customWidth="1"/>
    <col min="16147" max="16160" width="12.7109375" style="72" customWidth="1"/>
    <col min="16161" max="16383" width="9.140625" style="72"/>
    <col min="16384" max="16384" width="9.140625" style="72" customWidth="1"/>
  </cols>
  <sheetData>
    <row r="1" spans="1:24" ht="54" customHeight="1" x14ac:dyDescent="0.25">
      <c r="C1" s="267" t="s">
        <v>476</v>
      </c>
      <c r="D1" s="267" t="s">
        <v>477</v>
      </c>
      <c r="E1" s="277" t="s">
        <v>474</v>
      </c>
      <c r="F1" s="280" t="s">
        <v>475</v>
      </c>
      <c r="G1" s="268" t="s">
        <v>479</v>
      </c>
      <c r="H1" s="269" t="s">
        <v>461</v>
      </c>
      <c r="I1" s="290" t="s">
        <v>460</v>
      </c>
      <c r="J1" s="270" t="s">
        <v>459</v>
      </c>
      <c r="K1" s="159"/>
      <c r="L1" s="271" t="s">
        <v>480</v>
      </c>
      <c r="M1" s="300" t="s">
        <v>481</v>
      </c>
      <c r="N1" s="304" t="s">
        <v>490</v>
      </c>
      <c r="O1" s="272" t="s">
        <v>458</v>
      </c>
      <c r="P1" s="273"/>
    </row>
    <row r="2" spans="1:24" s="60" customFormat="1" ht="53.25" customHeight="1" x14ac:dyDescent="0.25">
      <c r="A2" s="340" t="s">
        <v>69</v>
      </c>
      <c r="B2" s="341"/>
      <c r="C2" s="258" t="s">
        <v>453</v>
      </c>
      <c r="D2" s="258" t="s">
        <v>453</v>
      </c>
      <c r="E2" s="259" t="s">
        <v>463</v>
      </c>
      <c r="F2" s="259" t="s">
        <v>463</v>
      </c>
      <c r="G2" s="260" t="s">
        <v>462</v>
      </c>
      <c r="H2" s="261" t="s">
        <v>464</v>
      </c>
      <c r="I2" s="276" t="s">
        <v>465</v>
      </c>
      <c r="J2" s="262" t="s">
        <v>466</v>
      </c>
      <c r="K2" s="263" t="s">
        <v>70</v>
      </c>
      <c r="L2" s="264" t="s">
        <v>467</v>
      </c>
      <c r="M2" s="259" t="s">
        <v>482</v>
      </c>
      <c r="N2" s="305" t="s">
        <v>492</v>
      </c>
      <c r="O2" s="265" t="s">
        <v>468</v>
      </c>
      <c r="P2" s="266" t="s">
        <v>469</v>
      </c>
      <c r="Q2" s="59" t="s">
        <v>71</v>
      </c>
      <c r="R2" s="59"/>
    </row>
    <row r="3" spans="1:24" ht="24.75" customHeight="1" x14ac:dyDescent="0.25">
      <c r="A3" s="61" t="s">
        <v>72</v>
      </c>
      <c r="B3" s="62" t="s">
        <v>73</v>
      </c>
      <c r="C3" s="63"/>
      <c r="D3" s="63"/>
      <c r="E3" s="64"/>
      <c r="F3" s="281"/>
      <c r="G3" s="65"/>
      <c r="H3" s="66"/>
      <c r="I3" s="291"/>
      <c r="J3" s="67"/>
      <c r="K3" s="68"/>
      <c r="L3" s="69"/>
      <c r="M3" s="64"/>
      <c r="N3" s="306"/>
      <c r="O3" s="65">
        <v>500</v>
      </c>
      <c r="P3" s="70">
        <f>C3+D3+E3+F3+G3+H3+I3+J3+L3+O3</f>
        <v>500</v>
      </c>
      <c r="Q3" s="71" t="e">
        <f>#REF!+E3+#REF!+#REF!+#REF!+G3+#REF!+I3+J3+K3+#REF!</f>
        <v>#REF!</v>
      </c>
    </row>
    <row r="4" spans="1:24" ht="24.75" customHeight="1" x14ac:dyDescent="0.25">
      <c r="A4" s="61" t="s">
        <v>74</v>
      </c>
      <c r="B4" s="62" t="s">
        <v>75</v>
      </c>
      <c r="C4" s="63"/>
      <c r="D4" s="63"/>
      <c r="E4" s="64"/>
      <c r="F4" s="281"/>
      <c r="G4" s="65">
        <v>130000</v>
      </c>
      <c r="H4" s="66"/>
      <c r="I4" s="291"/>
      <c r="J4" s="67"/>
      <c r="K4" s="68"/>
      <c r="L4" s="69">
        <v>2400000</v>
      </c>
      <c r="M4" s="64">
        <v>33000</v>
      </c>
      <c r="N4" s="306"/>
      <c r="O4" s="65">
        <v>37200</v>
      </c>
      <c r="P4" s="70">
        <f>C4+D4+E4+F4+G4+H4+I4+J4+L4+M4+O4</f>
        <v>2600200</v>
      </c>
      <c r="Q4" s="71" t="e">
        <f>#REF!+E4+#REF!+#REF!+#REF!+G4+#REF!+I4+J4+K4+#REF!</f>
        <v>#REF!</v>
      </c>
    </row>
    <row r="5" spans="1:24" ht="24.75" customHeight="1" x14ac:dyDescent="0.25">
      <c r="A5" s="61" t="s">
        <v>76</v>
      </c>
      <c r="B5" s="62" t="s">
        <v>77</v>
      </c>
      <c r="C5" s="63"/>
      <c r="D5" s="63"/>
      <c r="E5" s="64"/>
      <c r="F5" s="281"/>
      <c r="G5" s="65"/>
      <c r="H5" s="66"/>
      <c r="I5" s="291"/>
      <c r="J5" s="67"/>
      <c r="K5" s="68"/>
      <c r="L5" s="69"/>
      <c r="M5" s="64"/>
      <c r="N5" s="306"/>
      <c r="O5" s="65">
        <v>2000</v>
      </c>
      <c r="P5" s="70">
        <f t="shared" ref="P5:P20" si="0">C5+D5+E5+F5+G5+H5+I5+J5+L5+O5</f>
        <v>2000</v>
      </c>
      <c r="Q5" s="71" t="e">
        <f>#REF!+E5+#REF!+#REF!+#REF!+G5+#REF!+I5+J5+K5+#REF!</f>
        <v>#REF!</v>
      </c>
    </row>
    <row r="6" spans="1:24" ht="24.75" customHeight="1" x14ac:dyDescent="0.25">
      <c r="A6" s="61" t="s">
        <v>78</v>
      </c>
      <c r="B6" s="62" t="s">
        <v>79</v>
      </c>
      <c r="C6" s="63"/>
      <c r="D6" s="63"/>
      <c r="E6" s="64"/>
      <c r="F6" s="281"/>
      <c r="G6" s="65"/>
      <c r="H6" s="66"/>
      <c r="I6" s="291"/>
      <c r="J6" s="67"/>
      <c r="K6" s="68"/>
      <c r="L6" s="69"/>
      <c r="M6" s="64">
        <v>3000</v>
      </c>
      <c r="N6" s="306"/>
      <c r="O6" s="65">
        <v>0</v>
      </c>
      <c r="P6" s="70">
        <f>M6+O6</f>
        <v>3000</v>
      </c>
      <c r="Q6" s="71"/>
    </row>
    <row r="7" spans="1:24" ht="22.5" customHeight="1" x14ac:dyDescent="0.25">
      <c r="A7" s="61" t="s">
        <v>80</v>
      </c>
      <c r="B7" s="62" t="s">
        <v>81</v>
      </c>
      <c r="C7" s="63"/>
      <c r="D7" s="63"/>
      <c r="E7" s="64">
        <v>0</v>
      </c>
      <c r="F7" s="281"/>
      <c r="G7" s="65">
        <v>0</v>
      </c>
      <c r="H7" s="66"/>
      <c r="I7" s="291"/>
      <c r="J7" s="67"/>
      <c r="K7" s="68"/>
      <c r="L7" s="69"/>
      <c r="M7" s="64"/>
      <c r="N7" s="306"/>
      <c r="O7" s="65">
        <v>35000</v>
      </c>
      <c r="P7" s="70">
        <f t="shared" si="0"/>
        <v>35000</v>
      </c>
      <c r="Q7" s="71" t="e">
        <f>#REF!+E7+#REF!+#REF!+#REF!+G7+#REF!+I7+J7+K7+#REF!</f>
        <v>#REF!</v>
      </c>
    </row>
    <row r="8" spans="1:24" s="77" customFormat="1" ht="23.25" customHeight="1" x14ac:dyDescent="0.25">
      <c r="A8" s="73" t="s">
        <v>82</v>
      </c>
      <c r="B8" s="74" t="s">
        <v>83</v>
      </c>
      <c r="C8" s="63"/>
      <c r="D8" s="63"/>
      <c r="E8" s="64">
        <v>0</v>
      </c>
      <c r="F8" s="281"/>
      <c r="G8" s="65"/>
      <c r="H8" s="66"/>
      <c r="I8" s="291"/>
      <c r="J8" s="67"/>
      <c r="K8" s="68"/>
      <c r="L8" s="69"/>
      <c r="M8" s="64"/>
      <c r="N8" s="306"/>
      <c r="O8" s="65"/>
      <c r="P8" s="70">
        <f t="shared" si="0"/>
        <v>0</v>
      </c>
      <c r="Q8" s="75" t="e">
        <f>#REF!+E8+#REF!+#REF!+#REF!+G8+#REF!+I8+J8+K8+#REF!</f>
        <v>#REF!</v>
      </c>
      <c r="R8" s="76"/>
      <c r="S8" s="76"/>
      <c r="T8" s="76"/>
      <c r="U8" s="76"/>
      <c r="V8" s="76"/>
      <c r="W8" s="76"/>
      <c r="X8" s="76"/>
    </row>
    <row r="9" spans="1:24" ht="28.5" customHeight="1" x14ac:dyDescent="0.25">
      <c r="A9" s="61" t="s">
        <v>84</v>
      </c>
      <c r="B9" s="62" t="s">
        <v>85</v>
      </c>
      <c r="C9" s="63"/>
      <c r="D9" s="63"/>
      <c r="E9" s="64"/>
      <c r="F9" s="281"/>
      <c r="G9" s="65"/>
      <c r="H9" s="66"/>
      <c r="I9" s="291"/>
      <c r="J9" s="67"/>
      <c r="K9" s="68"/>
      <c r="L9" s="69"/>
      <c r="M9" s="64"/>
      <c r="N9" s="306"/>
      <c r="O9" s="65"/>
      <c r="P9" s="70">
        <f t="shared" si="0"/>
        <v>0</v>
      </c>
      <c r="Q9" s="71" t="e">
        <f>#REF!+E9+#REF!+#REF!+#REF!+G9+#REF!+I9+J9+K9+#REF!</f>
        <v>#REF!</v>
      </c>
    </row>
    <row r="10" spans="1:24" ht="16.5" customHeight="1" x14ac:dyDescent="0.25">
      <c r="A10" s="61" t="s">
        <v>86</v>
      </c>
      <c r="B10" s="78" t="s">
        <v>87</v>
      </c>
      <c r="C10" s="63"/>
      <c r="D10" s="63"/>
      <c r="E10" s="79"/>
      <c r="F10" s="281"/>
      <c r="G10" s="65"/>
      <c r="H10" s="66"/>
      <c r="I10" s="291"/>
      <c r="J10" s="67"/>
      <c r="K10" s="68"/>
      <c r="L10" s="69"/>
      <c r="M10" s="64"/>
      <c r="N10" s="306"/>
      <c r="O10" s="65">
        <v>100</v>
      </c>
      <c r="P10" s="70">
        <f t="shared" si="0"/>
        <v>100</v>
      </c>
      <c r="Q10" s="71" t="e">
        <f>#REF!+E10+#REF!+#REF!+#REF!+G10+#REF!+I10+J10+K10+#REF!</f>
        <v>#REF!</v>
      </c>
    </row>
    <row r="11" spans="1:24" ht="21.75" customHeight="1" x14ac:dyDescent="0.25">
      <c r="A11" s="61" t="s">
        <v>88</v>
      </c>
      <c r="B11" s="62" t="s">
        <v>89</v>
      </c>
      <c r="C11" s="63"/>
      <c r="D11" s="63"/>
      <c r="E11" s="64"/>
      <c r="F11" s="281"/>
      <c r="G11" s="65"/>
      <c r="H11" s="66"/>
      <c r="I11" s="291"/>
      <c r="J11" s="67"/>
      <c r="K11" s="68"/>
      <c r="L11" s="69"/>
      <c r="M11" s="64"/>
      <c r="N11" s="306">
        <v>70000</v>
      </c>
      <c r="O11" s="65">
        <v>0</v>
      </c>
      <c r="P11" s="70">
        <f>C11+D11+E11+F11+G11+H11+I11+J11+L11+N11+O11</f>
        <v>70000</v>
      </c>
      <c r="Q11" s="71" t="e">
        <f>#REF!+E11+#REF!+#REF!+#REF!+G11+#REF!+I11+J11+K11+#REF!</f>
        <v>#REF!</v>
      </c>
    </row>
    <row r="12" spans="1:24" ht="21.75" customHeight="1" x14ac:dyDescent="0.25">
      <c r="A12" s="61" t="s">
        <v>408</v>
      </c>
      <c r="B12" s="62" t="s">
        <v>409</v>
      </c>
      <c r="C12" s="63"/>
      <c r="D12" s="63"/>
      <c r="E12" s="64"/>
      <c r="F12" s="281"/>
      <c r="G12" s="65"/>
      <c r="H12" s="66"/>
      <c r="I12" s="291"/>
      <c r="J12" s="67"/>
      <c r="K12" s="68"/>
      <c r="L12" s="69"/>
      <c r="M12" s="64"/>
      <c r="N12" s="306"/>
      <c r="O12" s="65">
        <v>1000</v>
      </c>
      <c r="P12" s="70">
        <f t="shared" si="0"/>
        <v>1000</v>
      </c>
      <c r="Q12" s="71"/>
    </row>
    <row r="13" spans="1:24" ht="21.75" customHeight="1" x14ac:dyDescent="0.25">
      <c r="A13" s="61" t="s">
        <v>430</v>
      </c>
      <c r="B13" s="62" t="s">
        <v>431</v>
      </c>
      <c r="C13" s="63"/>
      <c r="D13" s="63"/>
      <c r="E13" s="64"/>
      <c r="F13" s="281"/>
      <c r="G13" s="65"/>
      <c r="H13" s="66"/>
      <c r="I13" s="291"/>
      <c r="J13" s="67"/>
      <c r="K13" s="68"/>
      <c r="L13" s="69"/>
      <c r="M13" s="64"/>
      <c r="N13" s="306"/>
      <c r="O13" s="65">
        <v>1000</v>
      </c>
      <c r="P13" s="70">
        <f t="shared" si="0"/>
        <v>1000</v>
      </c>
      <c r="Q13" s="71"/>
    </row>
    <row r="14" spans="1:24" ht="21.75" customHeight="1" x14ac:dyDescent="0.25">
      <c r="A14" s="61" t="s">
        <v>90</v>
      </c>
      <c r="B14" s="62" t="s">
        <v>91</v>
      </c>
      <c r="C14" s="63"/>
      <c r="D14" s="63"/>
      <c r="E14" s="64"/>
      <c r="F14" s="282"/>
      <c r="G14" s="65"/>
      <c r="H14" s="66"/>
      <c r="I14" s="291"/>
      <c r="J14" s="67"/>
      <c r="K14" s="68"/>
      <c r="L14" s="69"/>
      <c r="M14" s="64"/>
      <c r="N14" s="306"/>
      <c r="O14" s="65">
        <v>3500</v>
      </c>
      <c r="P14" s="70">
        <f t="shared" si="0"/>
        <v>3500</v>
      </c>
      <c r="Q14" s="71" t="e">
        <f>#REF!+E14+#REF!+#REF!+#REF!+G14+#REF!+I14+J14+K14+#REF!</f>
        <v>#REF!</v>
      </c>
    </row>
    <row r="15" spans="1:24" ht="21.75" customHeight="1" x14ac:dyDescent="0.25">
      <c r="A15" s="61" t="s">
        <v>410</v>
      </c>
      <c r="B15" s="62" t="s">
        <v>411</v>
      </c>
      <c r="C15" s="63"/>
      <c r="D15" s="63"/>
      <c r="E15" s="64"/>
      <c r="F15" s="282"/>
      <c r="G15" s="65"/>
      <c r="H15" s="66"/>
      <c r="I15" s="291"/>
      <c r="J15" s="67"/>
      <c r="K15" s="68"/>
      <c r="L15" s="69"/>
      <c r="M15" s="64"/>
      <c r="N15" s="306"/>
      <c r="O15" s="65">
        <v>2500</v>
      </c>
      <c r="P15" s="70">
        <f t="shared" si="0"/>
        <v>2500</v>
      </c>
      <c r="Q15" s="71"/>
    </row>
    <row r="16" spans="1:24" ht="33.75" x14ac:dyDescent="0.25">
      <c r="A16" s="61" t="s">
        <v>92</v>
      </c>
      <c r="B16" s="62" t="s">
        <v>93</v>
      </c>
      <c r="C16" s="63"/>
      <c r="D16" s="63"/>
      <c r="E16" s="64"/>
      <c r="F16" s="282"/>
      <c r="G16" s="65"/>
      <c r="H16" s="66"/>
      <c r="I16" s="291"/>
      <c r="J16" s="67"/>
      <c r="K16" s="68"/>
      <c r="L16" s="69"/>
      <c r="M16" s="64"/>
      <c r="N16" s="306"/>
      <c r="O16" s="65">
        <v>5000</v>
      </c>
      <c r="P16" s="70">
        <f t="shared" si="0"/>
        <v>5000</v>
      </c>
      <c r="Q16" s="71" t="e">
        <f>#REF!+E16+#REF!+#REF!+#REF!+G16+#REF!+I16+J16+K16+#REF!</f>
        <v>#REF!</v>
      </c>
    </row>
    <row r="17" spans="1:21" ht="22.5" x14ac:dyDescent="0.25">
      <c r="A17" s="61" t="s">
        <v>94</v>
      </c>
      <c r="B17" s="62" t="s">
        <v>95</v>
      </c>
      <c r="C17" s="63"/>
      <c r="D17" s="63"/>
      <c r="E17" s="64"/>
      <c r="F17" s="282"/>
      <c r="G17" s="65"/>
      <c r="H17" s="66"/>
      <c r="I17" s="291"/>
      <c r="J17" s="67"/>
      <c r="K17" s="68"/>
      <c r="L17" s="69"/>
      <c r="M17" s="64"/>
      <c r="N17" s="306"/>
      <c r="O17" s="65">
        <v>2000</v>
      </c>
      <c r="P17" s="70">
        <f t="shared" si="0"/>
        <v>2000</v>
      </c>
      <c r="Q17" s="71" t="e">
        <f>#REF!+E17+#REF!+#REF!+#REF!+G17+#REF!+I17+J17+K17+#REF!</f>
        <v>#REF!</v>
      </c>
    </row>
    <row r="18" spans="1:21" ht="21.75" customHeight="1" x14ac:dyDescent="0.25">
      <c r="A18" s="61" t="s">
        <v>96</v>
      </c>
      <c r="B18" s="62" t="s">
        <v>97</v>
      </c>
      <c r="C18" s="63">
        <v>67356.06</v>
      </c>
      <c r="D18" s="63">
        <v>69460.94</v>
      </c>
      <c r="E18" s="64">
        <v>100000</v>
      </c>
      <c r="F18" s="281">
        <v>55000</v>
      </c>
      <c r="G18" s="65"/>
      <c r="H18" s="66">
        <v>165000</v>
      </c>
      <c r="I18" s="291"/>
      <c r="J18" s="67">
        <v>35000</v>
      </c>
      <c r="K18" s="68"/>
      <c r="L18" s="69"/>
      <c r="M18" s="64"/>
      <c r="N18" s="306"/>
      <c r="O18" s="65"/>
      <c r="P18" s="70">
        <f t="shared" si="0"/>
        <v>491817</v>
      </c>
      <c r="Q18" s="71" t="e">
        <f>#REF!+E18+#REF!+#REF!+#REF!+G18+#REF!+I18+J18+K18+#REF!</f>
        <v>#REF!</v>
      </c>
    </row>
    <row r="19" spans="1:21" ht="34.5" customHeight="1" x14ac:dyDescent="0.25">
      <c r="A19" s="61" t="s">
        <v>98</v>
      </c>
      <c r="B19" s="62" t="s">
        <v>99</v>
      </c>
      <c r="C19" s="63"/>
      <c r="D19" s="63"/>
      <c r="E19" s="64"/>
      <c r="F19" s="282"/>
      <c r="G19" s="65"/>
      <c r="H19" s="66"/>
      <c r="I19" s="291">
        <v>1000</v>
      </c>
      <c r="J19" s="67"/>
      <c r="K19" s="68"/>
      <c r="L19" s="69"/>
      <c r="M19" s="64"/>
      <c r="N19" s="306"/>
      <c r="O19" s="65"/>
      <c r="P19" s="70">
        <f t="shared" si="0"/>
        <v>1000</v>
      </c>
      <c r="Q19" s="71" t="e">
        <f>#REF!+E19+#REF!+#REF!+#REF!+G19+#REF!+I19+J19+K19+#REF!</f>
        <v>#REF!</v>
      </c>
    </row>
    <row r="20" spans="1:21" ht="21.75" customHeight="1" x14ac:dyDescent="0.25">
      <c r="A20" s="61" t="s">
        <v>100</v>
      </c>
      <c r="B20" s="62" t="s">
        <v>101</v>
      </c>
      <c r="C20" s="63"/>
      <c r="D20" s="63"/>
      <c r="E20" s="64"/>
      <c r="F20" s="282"/>
      <c r="G20" s="65"/>
      <c r="H20" s="66"/>
      <c r="I20" s="291"/>
      <c r="J20" s="67"/>
      <c r="K20" s="68"/>
      <c r="L20" s="69"/>
      <c r="M20" s="64"/>
      <c r="N20" s="306"/>
      <c r="O20" s="65"/>
      <c r="P20" s="70">
        <f t="shared" si="0"/>
        <v>0</v>
      </c>
      <c r="Q20" s="71" t="e">
        <f>#REF!+E20+#REF!+#REF!+#REF!+G20+#REF!+I20+J20+K20+#REF!</f>
        <v>#REF!</v>
      </c>
      <c r="U20" s="80" t="s">
        <v>102</v>
      </c>
    </row>
    <row r="21" spans="1:21" s="91" customFormat="1" ht="20.100000000000001" customHeight="1" x14ac:dyDescent="0.25">
      <c r="A21" s="342" t="s">
        <v>103</v>
      </c>
      <c r="B21" s="343"/>
      <c r="C21" s="83">
        <f>SUM(C3:C20)</f>
        <v>67356.06</v>
      </c>
      <c r="D21" s="83">
        <f>SUM(D3:D20)</f>
        <v>69460.94</v>
      </c>
      <c r="E21" s="84">
        <f t="shared" ref="E21:N21" si="1">SUM(E3:E20)</f>
        <v>100000</v>
      </c>
      <c r="F21" s="84">
        <f t="shared" si="1"/>
        <v>55000</v>
      </c>
      <c r="G21" s="85">
        <f t="shared" si="1"/>
        <v>130000</v>
      </c>
      <c r="H21" s="86">
        <f>SUM(H3:H20)</f>
        <v>165000</v>
      </c>
      <c r="I21" s="275">
        <f t="shared" si="1"/>
        <v>1000</v>
      </c>
      <c r="J21" s="87">
        <f t="shared" si="1"/>
        <v>35000</v>
      </c>
      <c r="K21" s="88">
        <f t="shared" si="1"/>
        <v>0</v>
      </c>
      <c r="L21" s="89">
        <f t="shared" si="1"/>
        <v>2400000</v>
      </c>
      <c r="M21" s="84">
        <f t="shared" si="1"/>
        <v>36000</v>
      </c>
      <c r="N21" s="307">
        <f t="shared" si="1"/>
        <v>70000</v>
      </c>
      <c r="O21" s="85">
        <f>SUM(O3:O20)</f>
        <v>89800</v>
      </c>
      <c r="P21" s="70">
        <f>C21+D21+E21+F21+G21+H21+I21+J21+L21+M21+N21+O21</f>
        <v>3218617</v>
      </c>
      <c r="Q21" s="71" t="e">
        <f>#REF!+E21+#REF!+#REF!+#REF!+G21+#REF!+I21+J21+K21+#REF!</f>
        <v>#REF!</v>
      </c>
    </row>
    <row r="22" spans="1:21" s="91" customFormat="1" ht="9.75" customHeight="1" x14ac:dyDescent="0.25">
      <c r="A22" s="81"/>
      <c r="B22" s="82"/>
      <c r="C22" s="83"/>
      <c r="D22" s="83"/>
      <c r="E22" s="84"/>
      <c r="F22" s="283"/>
      <c r="G22" s="85"/>
      <c r="H22" s="86"/>
      <c r="I22" s="275"/>
      <c r="J22" s="87"/>
      <c r="K22" s="88"/>
      <c r="L22" s="89"/>
      <c r="M22" s="84"/>
      <c r="N22" s="307"/>
      <c r="O22" s="85"/>
      <c r="P22" s="90"/>
      <c r="Q22" s="71"/>
    </row>
    <row r="23" spans="1:21" s="91" customFormat="1" ht="15" customHeight="1" x14ac:dyDescent="0.25">
      <c r="A23" s="61" t="s">
        <v>104</v>
      </c>
      <c r="B23" s="92" t="s">
        <v>105</v>
      </c>
      <c r="C23" s="63"/>
      <c r="D23" s="63"/>
      <c r="E23" s="64"/>
      <c r="F23" s="282"/>
      <c r="G23" s="65"/>
      <c r="H23" s="66"/>
      <c r="I23" s="291"/>
      <c r="J23" s="67"/>
      <c r="K23" s="68"/>
      <c r="L23" s="69"/>
      <c r="M23" s="64"/>
      <c r="N23" s="306"/>
      <c r="O23" s="65"/>
      <c r="P23" s="70">
        <f>O23</f>
        <v>0</v>
      </c>
      <c r="Q23" s="71" t="e">
        <f>SUM(#REF!)</f>
        <v>#REF!</v>
      </c>
    </row>
    <row r="24" spans="1:21" s="91" customFormat="1" ht="20.100000000000001" customHeight="1" x14ac:dyDescent="0.25">
      <c r="A24" s="342" t="s">
        <v>106</v>
      </c>
      <c r="B24" s="343"/>
      <c r="C24" s="83"/>
      <c r="D24" s="83"/>
      <c r="E24" s="84">
        <f t="shared" ref="E24:K24" si="2">SUM(E23)</f>
        <v>0</v>
      </c>
      <c r="F24" s="283"/>
      <c r="G24" s="85">
        <f t="shared" si="2"/>
        <v>0</v>
      </c>
      <c r="H24" s="86">
        <f t="shared" si="2"/>
        <v>0</v>
      </c>
      <c r="I24" s="275">
        <f t="shared" si="2"/>
        <v>0</v>
      </c>
      <c r="J24" s="87">
        <f t="shared" si="2"/>
        <v>0</v>
      </c>
      <c r="K24" s="88">
        <f t="shared" si="2"/>
        <v>0</v>
      </c>
      <c r="L24" s="89"/>
      <c r="M24" s="84"/>
      <c r="N24" s="307"/>
      <c r="O24" s="85"/>
      <c r="P24" s="90">
        <f>P23</f>
        <v>0</v>
      </c>
      <c r="Q24" s="71">
        <v>1600</v>
      </c>
    </row>
    <row r="25" spans="1:21" s="91" customFormat="1" ht="9" customHeight="1" x14ac:dyDescent="0.25">
      <c r="A25" s="81"/>
      <c r="B25" s="82"/>
      <c r="C25" s="83"/>
      <c r="D25" s="83"/>
      <c r="E25" s="84"/>
      <c r="F25" s="283"/>
      <c r="G25" s="85"/>
      <c r="H25" s="86"/>
      <c r="I25" s="275"/>
      <c r="J25" s="87"/>
      <c r="K25" s="88"/>
      <c r="L25" s="89"/>
      <c r="M25" s="84"/>
      <c r="N25" s="307"/>
      <c r="O25" s="85"/>
      <c r="P25" s="90"/>
      <c r="Q25" s="71"/>
    </row>
    <row r="26" spans="1:21" s="91" customFormat="1" ht="20.100000000000001" customHeight="1" x14ac:dyDescent="0.25">
      <c r="A26" s="342" t="s">
        <v>435</v>
      </c>
      <c r="B26" s="343"/>
      <c r="C26" s="83"/>
      <c r="D26" s="83"/>
      <c r="E26" s="84"/>
      <c r="F26" s="283"/>
      <c r="G26" s="85"/>
      <c r="H26" s="86"/>
      <c r="I26" s="275"/>
      <c r="J26" s="87"/>
      <c r="K26" s="88"/>
      <c r="L26" s="89"/>
      <c r="M26" s="84"/>
      <c r="N26" s="307"/>
      <c r="O26" s="85">
        <v>0</v>
      </c>
      <c r="P26" s="90">
        <f>SUM(O26)</f>
        <v>0</v>
      </c>
      <c r="Q26" s="71">
        <f>SUM(C26:O26)</f>
        <v>0</v>
      </c>
      <c r="R26" s="91">
        <f>P21+P24+P26</f>
        <v>3218617</v>
      </c>
    </row>
    <row r="27" spans="1:21" s="91" customFormat="1" ht="39.75" customHeight="1" x14ac:dyDescent="0.25">
      <c r="A27" s="93"/>
      <c r="B27" s="93" t="s">
        <v>107</v>
      </c>
      <c r="C27" s="94"/>
      <c r="D27" s="94"/>
      <c r="E27" s="95"/>
      <c r="F27" s="284"/>
      <c r="G27" s="96"/>
      <c r="H27" s="97"/>
      <c r="I27" s="292"/>
      <c r="J27" s="98"/>
      <c r="K27" s="99"/>
      <c r="L27" s="100"/>
      <c r="M27" s="95"/>
      <c r="N27" s="308"/>
      <c r="O27" s="96"/>
      <c r="P27" s="101"/>
      <c r="Q27" s="102"/>
    </row>
    <row r="28" spans="1:21" ht="20.100000000000001" customHeight="1" x14ac:dyDescent="0.25">
      <c r="A28" s="93" t="s">
        <v>108</v>
      </c>
      <c r="B28" s="103"/>
      <c r="C28" s="104"/>
      <c r="D28" s="104"/>
      <c r="E28" s="105"/>
      <c r="F28" s="285"/>
      <c r="G28" s="106"/>
      <c r="H28" s="107"/>
      <c r="I28" s="293"/>
      <c r="J28" s="108"/>
      <c r="K28" s="109"/>
      <c r="L28" s="110"/>
      <c r="M28" s="105"/>
      <c r="N28" s="309"/>
      <c r="O28" s="106"/>
      <c r="P28" s="111"/>
      <c r="Q28" s="112"/>
    </row>
    <row r="29" spans="1:21" ht="15.75" customHeight="1" x14ac:dyDescent="0.25">
      <c r="A29" s="61" t="s">
        <v>109</v>
      </c>
      <c r="B29" s="78" t="s">
        <v>110</v>
      </c>
      <c r="C29" s="63"/>
      <c r="D29" s="63"/>
      <c r="E29" s="64">
        <v>73150</v>
      </c>
      <c r="F29" s="281">
        <v>37200</v>
      </c>
      <c r="G29" s="65"/>
      <c r="H29" s="66">
        <v>115400</v>
      </c>
      <c r="I29" s="291"/>
      <c r="J29" s="67"/>
      <c r="K29" s="68"/>
      <c r="L29" s="69">
        <v>1896500</v>
      </c>
      <c r="M29" s="64"/>
      <c r="N29" s="306"/>
      <c r="O29" s="65"/>
      <c r="P29" s="70">
        <f>C29+D29+E29+F29+G29+H29+I29+J29+L29+O29</f>
        <v>2122250</v>
      </c>
      <c r="Q29" s="71" t="e">
        <f>#REF!+E29+#REF!+#REF!+#REF!+G29+#REF!+I29+J29+K29+#REF!</f>
        <v>#REF!</v>
      </c>
      <c r="S29"/>
    </row>
    <row r="30" spans="1:21" ht="15.75" customHeight="1" x14ac:dyDescent="0.25">
      <c r="A30" s="61" t="s">
        <v>111</v>
      </c>
      <c r="B30" s="78" t="s">
        <v>112</v>
      </c>
      <c r="C30" s="63"/>
      <c r="D30" s="63"/>
      <c r="E30" s="64"/>
      <c r="F30" s="282"/>
      <c r="G30" s="65"/>
      <c r="H30" s="66"/>
      <c r="I30" s="291"/>
      <c r="J30" s="67"/>
      <c r="K30" s="68"/>
      <c r="L30" s="69"/>
      <c r="M30" s="64"/>
      <c r="N30" s="306"/>
      <c r="O30" s="65"/>
      <c r="P30" s="70">
        <f t="shared" ref="P30:P53" si="3">C30+D30+E30+F30+G30+H30+I30+J30+L30+O30</f>
        <v>0</v>
      </c>
      <c r="Q30" s="71"/>
      <c r="S30"/>
    </row>
    <row r="31" spans="1:21" ht="15.75" customHeight="1" x14ac:dyDescent="0.25">
      <c r="A31" s="61" t="s">
        <v>113</v>
      </c>
      <c r="B31" s="78" t="s">
        <v>114</v>
      </c>
      <c r="C31" s="63"/>
      <c r="D31" s="63"/>
      <c r="E31" s="64"/>
      <c r="F31" s="282"/>
      <c r="G31" s="65"/>
      <c r="H31" s="66"/>
      <c r="I31" s="291"/>
      <c r="J31" s="67"/>
      <c r="K31" s="68"/>
      <c r="L31" s="69">
        <v>5000</v>
      </c>
      <c r="M31" s="64"/>
      <c r="N31" s="306"/>
      <c r="O31" s="65"/>
      <c r="P31" s="70">
        <f t="shared" si="3"/>
        <v>5000</v>
      </c>
      <c r="Q31" s="71"/>
      <c r="S31"/>
    </row>
    <row r="32" spans="1:21" ht="15.75" customHeight="1" x14ac:dyDescent="0.25">
      <c r="A32" s="61" t="s">
        <v>115</v>
      </c>
      <c r="B32" s="78" t="s">
        <v>116</v>
      </c>
      <c r="C32" s="63"/>
      <c r="D32" s="63"/>
      <c r="E32" s="64"/>
      <c r="F32" s="282"/>
      <c r="G32" s="65"/>
      <c r="H32" s="66"/>
      <c r="I32" s="291"/>
      <c r="J32" s="67"/>
      <c r="K32" s="68"/>
      <c r="L32" s="69"/>
      <c r="M32" s="64"/>
      <c r="N32" s="306"/>
      <c r="O32" s="65"/>
      <c r="P32" s="70">
        <f t="shared" si="3"/>
        <v>0</v>
      </c>
      <c r="Q32" s="71"/>
      <c r="S32"/>
    </row>
    <row r="33" spans="1:42" ht="15.75" customHeight="1" x14ac:dyDescent="0.25">
      <c r="A33" s="61" t="s">
        <v>117</v>
      </c>
      <c r="B33" s="78" t="s">
        <v>118</v>
      </c>
      <c r="C33" s="63"/>
      <c r="D33" s="63"/>
      <c r="E33" s="64"/>
      <c r="F33" s="282"/>
      <c r="G33" s="65"/>
      <c r="H33" s="66"/>
      <c r="I33" s="291"/>
      <c r="J33" s="67"/>
      <c r="K33" s="68"/>
      <c r="L33" s="69">
        <v>15000</v>
      </c>
      <c r="M33" s="64"/>
      <c r="N33" s="306"/>
      <c r="O33" s="65"/>
      <c r="P33" s="70">
        <f t="shared" si="3"/>
        <v>15000</v>
      </c>
      <c r="Q33" s="71" t="e">
        <f>#REF!+E33+#REF!+#REF!+#REF!+G33+#REF!+I33+J33+K33+#REF!</f>
        <v>#REF!</v>
      </c>
      <c r="S33"/>
    </row>
    <row r="34" spans="1:42" ht="22.5" customHeight="1" x14ac:dyDescent="0.25">
      <c r="A34" s="61" t="s">
        <v>119</v>
      </c>
      <c r="B34" s="78" t="s">
        <v>407</v>
      </c>
      <c r="C34" s="63"/>
      <c r="D34" s="63"/>
      <c r="E34" s="64">
        <v>3200</v>
      </c>
      <c r="F34" s="281">
        <v>800</v>
      </c>
      <c r="G34" s="65"/>
      <c r="H34" s="66">
        <v>2200</v>
      </c>
      <c r="I34" s="291"/>
      <c r="J34" s="67"/>
      <c r="K34" s="68"/>
      <c r="L34" s="69">
        <v>31000</v>
      </c>
      <c r="M34" s="64"/>
      <c r="N34" s="306"/>
      <c r="O34" s="65"/>
      <c r="P34" s="70">
        <f t="shared" si="3"/>
        <v>37200</v>
      </c>
      <c r="Q34" s="71" t="e">
        <f>#REF!+E34+#REF!+#REF!+#REF!+G34+#REF!+I34+J34+K34+#REF!</f>
        <v>#REF!</v>
      </c>
      <c r="S34"/>
    </row>
    <row r="35" spans="1:42" ht="22.5" customHeight="1" x14ac:dyDescent="0.25">
      <c r="A35" s="61" t="s">
        <v>412</v>
      </c>
      <c r="B35" s="78" t="s">
        <v>413</v>
      </c>
      <c r="C35" s="63"/>
      <c r="D35" s="63"/>
      <c r="E35" s="64"/>
      <c r="F35" s="282"/>
      <c r="G35" s="65"/>
      <c r="H35" s="66"/>
      <c r="I35" s="291"/>
      <c r="J35" s="67"/>
      <c r="K35" s="68"/>
      <c r="L35" s="69">
        <v>5000</v>
      </c>
      <c r="M35" s="64"/>
      <c r="N35" s="306"/>
      <c r="O35" s="65"/>
      <c r="P35" s="70">
        <f t="shared" si="3"/>
        <v>5000</v>
      </c>
      <c r="Q35" s="71"/>
      <c r="S35"/>
    </row>
    <row r="36" spans="1:42" ht="27.75" customHeight="1" x14ac:dyDescent="0.25">
      <c r="A36" s="61" t="s">
        <v>120</v>
      </c>
      <c r="B36" s="62" t="s">
        <v>121</v>
      </c>
      <c r="C36" s="63"/>
      <c r="D36" s="63"/>
      <c r="E36" s="64">
        <v>300</v>
      </c>
      <c r="F36" s="281">
        <v>200</v>
      </c>
      <c r="G36" s="65"/>
      <c r="H36" s="66">
        <v>400</v>
      </c>
      <c r="I36" s="291"/>
      <c r="J36" s="67"/>
      <c r="K36" s="68"/>
      <c r="L36" s="69">
        <v>4000</v>
      </c>
      <c r="M36" s="64"/>
      <c r="N36" s="306"/>
      <c r="O36" s="65"/>
      <c r="P36" s="70">
        <f t="shared" si="3"/>
        <v>4900</v>
      </c>
      <c r="Q36" s="71" t="e">
        <f>#REF!+E36+#REF!+#REF!+#REF!+G36+#REF!+I36+J36+K36+#REF!</f>
        <v>#REF!</v>
      </c>
      <c r="S36"/>
    </row>
    <row r="37" spans="1:42" ht="20.25" customHeight="1" x14ac:dyDescent="0.25">
      <c r="A37" s="61" t="s">
        <v>122</v>
      </c>
      <c r="B37" s="62" t="s">
        <v>123</v>
      </c>
      <c r="C37" s="63"/>
      <c r="D37" s="63"/>
      <c r="E37" s="64">
        <v>2400</v>
      </c>
      <c r="F37" s="281">
        <v>600</v>
      </c>
      <c r="G37" s="65"/>
      <c r="H37" s="66">
        <v>1500</v>
      </c>
      <c r="I37" s="291"/>
      <c r="J37" s="67"/>
      <c r="K37" s="68"/>
      <c r="L37" s="69">
        <v>25000</v>
      </c>
      <c r="M37" s="64"/>
      <c r="N37" s="306"/>
      <c r="O37" s="65"/>
      <c r="P37" s="70">
        <f t="shared" si="3"/>
        <v>29500</v>
      </c>
      <c r="Q37" s="71" t="e">
        <f>#REF!+E37+#REF!+#REF!+#REF!+G37+#REF!+I37+J37+K37+#REF!</f>
        <v>#REF!</v>
      </c>
      <c r="S37"/>
    </row>
    <row r="38" spans="1:42" ht="17.25" customHeight="1" x14ac:dyDescent="0.25">
      <c r="A38" s="61" t="s">
        <v>124</v>
      </c>
      <c r="B38" s="62" t="s">
        <v>328</v>
      </c>
      <c r="C38" s="63"/>
      <c r="D38" s="63"/>
      <c r="E38" s="64"/>
      <c r="F38" s="282"/>
      <c r="G38" s="65"/>
      <c r="H38" s="66"/>
      <c r="I38" s="291"/>
      <c r="J38" s="67"/>
      <c r="K38" s="68"/>
      <c r="L38" s="69"/>
      <c r="M38" s="64"/>
      <c r="N38" s="306"/>
      <c r="O38" s="65"/>
      <c r="P38" s="70">
        <f t="shared" si="3"/>
        <v>0</v>
      </c>
      <c r="Q38" s="71" t="e">
        <f>#REF!+E38+#REF!+#REF!+#REF!+G38+#REF!+I38+J38+K38+#REF!</f>
        <v>#REF!</v>
      </c>
      <c r="S38"/>
    </row>
    <row r="39" spans="1:42" ht="21.75" customHeight="1" x14ac:dyDescent="0.25">
      <c r="A39" s="113" t="s">
        <v>125</v>
      </c>
      <c r="B39" s="114" t="s">
        <v>126</v>
      </c>
      <c r="C39" s="115"/>
      <c r="D39" s="63"/>
      <c r="E39" s="274">
        <v>18500</v>
      </c>
      <c r="F39" s="286">
        <v>15000</v>
      </c>
      <c r="G39" s="117"/>
      <c r="H39" s="118">
        <v>43500</v>
      </c>
      <c r="I39" s="294"/>
      <c r="J39" s="119"/>
      <c r="K39" s="120"/>
      <c r="L39" s="121">
        <v>384000</v>
      </c>
      <c r="M39" s="116"/>
      <c r="N39" s="310"/>
      <c r="O39" s="117"/>
      <c r="P39" s="70">
        <f t="shared" si="3"/>
        <v>461000</v>
      </c>
      <c r="Q39" s="122" t="e">
        <f>#REF!+E40+#REF!+#REF!+#REF!+G39+#REF!+I39+J39+K39+#REF!</f>
        <v>#REF!</v>
      </c>
      <c r="S39"/>
    </row>
    <row r="40" spans="1:42" s="134" customFormat="1" ht="29.25" customHeight="1" x14ac:dyDescent="0.2">
      <c r="A40" s="113" t="s">
        <v>127</v>
      </c>
      <c r="B40" s="123" t="s">
        <v>128</v>
      </c>
      <c r="C40" s="124"/>
      <c r="D40" s="278"/>
      <c r="E40" s="116"/>
      <c r="F40" s="282"/>
      <c r="G40" s="126"/>
      <c r="H40" s="127"/>
      <c r="I40" s="295"/>
      <c r="J40" s="129"/>
      <c r="K40" s="125"/>
      <c r="L40" s="130"/>
      <c r="M40" s="128"/>
      <c r="N40" s="311"/>
      <c r="O40" s="126"/>
      <c r="P40" s="70">
        <f t="shared" si="3"/>
        <v>0</v>
      </c>
      <c r="Q40" s="75" t="e">
        <f>#REF!+E42+#REF!+#REF!+#REF!+G42+#REF!+I42+J42+K42+#REF!</f>
        <v>#REF!</v>
      </c>
      <c r="R40" s="131"/>
      <c r="S40" s="132"/>
      <c r="T40" s="131"/>
      <c r="U40" s="131"/>
      <c r="V40" s="133"/>
      <c r="W40" s="125"/>
      <c r="X40" s="125"/>
      <c r="Y40" s="125"/>
      <c r="Z40" s="125"/>
      <c r="AA40" s="125"/>
      <c r="AB40" s="125"/>
      <c r="AC40" s="125"/>
      <c r="AD40" s="125"/>
      <c r="AE40" s="125"/>
      <c r="AF40" s="125"/>
      <c r="AG40" s="125"/>
      <c r="AH40" s="125"/>
      <c r="AI40" s="125"/>
      <c r="AJ40" s="125"/>
      <c r="AK40" s="125"/>
      <c r="AL40" s="125"/>
      <c r="AM40" s="125"/>
      <c r="AN40" s="125"/>
      <c r="AO40" s="125"/>
      <c r="AP40" s="125"/>
    </row>
    <row r="41" spans="1:42" ht="31.5" customHeight="1" x14ac:dyDescent="0.25">
      <c r="A41" s="61" t="s">
        <v>129</v>
      </c>
      <c r="B41" s="135" t="s">
        <v>130</v>
      </c>
      <c r="C41" s="136"/>
      <c r="D41" s="279"/>
      <c r="E41" s="116"/>
      <c r="F41" s="287"/>
      <c r="G41" s="138"/>
      <c r="H41" s="139"/>
      <c r="I41" s="296"/>
      <c r="J41" s="140"/>
      <c r="K41" s="137"/>
      <c r="L41" s="141"/>
      <c r="M41" s="301"/>
      <c r="N41" s="312"/>
      <c r="O41" s="126"/>
      <c r="P41" s="70">
        <f t="shared" si="3"/>
        <v>0</v>
      </c>
      <c r="Q41" s="142" t="e">
        <f>#REF!+E43+#REF!+#REF!+#REF!+G43+#REF!+I43+J43+K43+#REF!</f>
        <v>#REF!</v>
      </c>
      <c r="S41"/>
    </row>
    <row r="42" spans="1:42" ht="16.5" customHeight="1" x14ac:dyDescent="0.25">
      <c r="A42" s="143" t="s">
        <v>131</v>
      </c>
      <c r="B42" s="144" t="s">
        <v>132</v>
      </c>
      <c r="C42" s="145">
        <v>0</v>
      </c>
      <c r="D42" s="63">
        <v>1400</v>
      </c>
      <c r="E42" s="64">
        <v>600</v>
      </c>
      <c r="F42" s="288">
        <v>400</v>
      </c>
      <c r="G42" s="146"/>
      <c r="H42" s="147"/>
      <c r="I42" s="297"/>
      <c r="J42" s="148"/>
      <c r="K42" s="149"/>
      <c r="L42" s="150"/>
      <c r="M42" s="302"/>
      <c r="N42" s="313"/>
      <c r="O42" s="146">
        <v>3300</v>
      </c>
      <c r="P42" s="70">
        <f t="shared" si="3"/>
        <v>5700</v>
      </c>
      <c r="Q42" s="71" t="e">
        <f>#REF!+E44+#REF!+#REF!+#REF!+G44+#REF!+I44+J44+K44+#REF!</f>
        <v>#REF!</v>
      </c>
      <c r="S42"/>
    </row>
    <row r="43" spans="1:42" ht="21.75" customHeight="1" x14ac:dyDescent="0.25">
      <c r="A43" s="61" t="s">
        <v>133</v>
      </c>
      <c r="B43" s="62" t="s">
        <v>134</v>
      </c>
      <c r="C43" s="63"/>
      <c r="D43" s="63"/>
      <c r="E43" s="64"/>
      <c r="F43" s="282"/>
      <c r="G43" s="65"/>
      <c r="H43" s="66"/>
      <c r="I43" s="291"/>
      <c r="J43" s="67"/>
      <c r="K43" s="68"/>
      <c r="L43" s="69"/>
      <c r="M43" s="64"/>
      <c r="N43" s="306"/>
      <c r="O43" s="65">
        <v>1000</v>
      </c>
      <c r="P43" s="70">
        <f t="shared" si="3"/>
        <v>1000</v>
      </c>
      <c r="Q43" s="71" t="e">
        <f>#REF!+E45+#REF!+#REF!+#REF!+G45+#REF!+I45+J45+K45+#REF!</f>
        <v>#REF!</v>
      </c>
      <c r="S43"/>
    </row>
    <row r="44" spans="1:42" ht="19.5" customHeight="1" x14ac:dyDescent="0.25">
      <c r="A44" s="61" t="s">
        <v>135</v>
      </c>
      <c r="B44" s="62" t="s">
        <v>136</v>
      </c>
      <c r="C44" s="63">
        <v>0</v>
      </c>
      <c r="D44" s="63">
        <v>200</v>
      </c>
      <c r="E44" s="64"/>
      <c r="F44" s="282"/>
      <c r="G44" s="65"/>
      <c r="H44" s="66"/>
      <c r="I44" s="291"/>
      <c r="J44" s="67"/>
      <c r="K44" s="68"/>
      <c r="L44" s="69"/>
      <c r="M44" s="64"/>
      <c r="N44" s="306"/>
      <c r="O44" s="65">
        <v>1000</v>
      </c>
      <c r="P44" s="70">
        <f t="shared" si="3"/>
        <v>1200</v>
      </c>
      <c r="Q44" s="71" t="e">
        <f>#REF!+E46+#REF!+#REF!+#REF!+G46+#REF!+I46+J46+K46+#REF!</f>
        <v>#REF!</v>
      </c>
      <c r="S44"/>
    </row>
    <row r="45" spans="1:42" ht="24" customHeight="1" x14ac:dyDescent="0.25">
      <c r="A45" s="61" t="s">
        <v>137</v>
      </c>
      <c r="B45" s="62" t="s">
        <v>138</v>
      </c>
      <c r="C45" s="63"/>
      <c r="D45" s="63"/>
      <c r="E45" s="64"/>
      <c r="F45" s="282"/>
      <c r="G45" s="65"/>
      <c r="H45" s="66"/>
      <c r="I45" s="291"/>
      <c r="J45" s="67"/>
      <c r="K45" s="68"/>
      <c r="L45" s="69"/>
      <c r="M45" s="64"/>
      <c r="N45" s="306"/>
      <c r="O45" s="65"/>
      <c r="P45" s="70">
        <f t="shared" si="3"/>
        <v>0</v>
      </c>
      <c r="Q45" s="71" t="e">
        <f>#REF!+E47+#REF!+#REF!+#REF!+G47+#REF!+I47+J47+K47+#REF!</f>
        <v>#REF!</v>
      </c>
      <c r="S45"/>
    </row>
    <row r="46" spans="1:42" ht="24" customHeight="1" x14ac:dyDescent="0.25">
      <c r="A46" s="61" t="s">
        <v>139</v>
      </c>
      <c r="B46" s="62" t="s">
        <v>140</v>
      </c>
      <c r="C46" s="63">
        <v>0</v>
      </c>
      <c r="D46" s="63">
        <v>200</v>
      </c>
      <c r="E46" s="64"/>
      <c r="F46" s="282"/>
      <c r="G46" s="65"/>
      <c r="H46" s="66"/>
      <c r="I46" s="291"/>
      <c r="J46" s="67"/>
      <c r="K46" s="68"/>
      <c r="L46" s="69"/>
      <c r="M46" s="64"/>
      <c r="N46" s="306"/>
      <c r="O46" s="65">
        <v>1500</v>
      </c>
      <c r="P46" s="70">
        <f t="shared" si="3"/>
        <v>1700</v>
      </c>
      <c r="Q46" s="71"/>
      <c r="S46"/>
    </row>
    <row r="47" spans="1:42" ht="25.5" customHeight="1" x14ac:dyDescent="0.25">
      <c r="A47" s="61" t="s">
        <v>141</v>
      </c>
      <c r="B47" s="62" t="s">
        <v>142</v>
      </c>
      <c r="C47" s="63"/>
      <c r="D47" s="63"/>
      <c r="E47" s="64"/>
      <c r="F47" s="282"/>
      <c r="G47" s="65"/>
      <c r="H47" s="66"/>
      <c r="I47" s="291"/>
      <c r="J47" s="67"/>
      <c r="K47" s="68"/>
      <c r="L47" s="69"/>
      <c r="M47" s="64"/>
      <c r="N47" s="306"/>
      <c r="O47" s="65"/>
      <c r="P47" s="70">
        <f t="shared" si="3"/>
        <v>0</v>
      </c>
      <c r="Q47" s="71" t="e">
        <f>#REF!+E49+#REF!+#REF!+#REF!+G49+#REF!+I49+J49+K49+#REF!</f>
        <v>#REF!</v>
      </c>
      <c r="S47"/>
    </row>
    <row r="48" spans="1:42" ht="23.25" customHeight="1" x14ac:dyDescent="0.25">
      <c r="A48" s="61" t="s">
        <v>143</v>
      </c>
      <c r="B48" s="62" t="s">
        <v>144</v>
      </c>
      <c r="C48" s="63"/>
      <c r="D48" s="63"/>
      <c r="E48" s="64"/>
      <c r="F48" s="282"/>
      <c r="G48" s="65"/>
      <c r="H48" s="66"/>
      <c r="I48" s="291"/>
      <c r="J48" s="67"/>
      <c r="K48" s="68"/>
      <c r="L48" s="69"/>
      <c r="M48" s="64"/>
      <c r="N48" s="306"/>
      <c r="O48" s="65">
        <v>25000</v>
      </c>
      <c r="P48" s="70">
        <f>C48+D48+E48+F48+G48+H48+I48+J48+L48+O48</f>
        <v>25000</v>
      </c>
      <c r="Q48" s="71" t="e">
        <f>#REF!+E50+#REF!+#REF!+#REF!+G50+#REF!+I50+J50+K50+#REF!</f>
        <v>#REF!</v>
      </c>
      <c r="S48"/>
    </row>
    <row r="49" spans="1:19" ht="15" customHeight="1" x14ac:dyDescent="0.25">
      <c r="A49" s="61" t="s">
        <v>145</v>
      </c>
      <c r="B49" s="62" t="s">
        <v>146</v>
      </c>
      <c r="C49" s="63"/>
      <c r="D49" s="63"/>
      <c r="E49" s="64"/>
      <c r="F49" s="282"/>
      <c r="G49" s="65"/>
      <c r="H49" s="66"/>
      <c r="I49" s="291"/>
      <c r="J49" s="67"/>
      <c r="K49" s="68"/>
      <c r="L49" s="69"/>
      <c r="M49" s="64"/>
      <c r="N49" s="306"/>
      <c r="O49" s="65"/>
      <c r="P49" s="70">
        <f t="shared" si="3"/>
        <v>0</v>
      </c>
      <c r="Q49" s="71" t="e">
        <f>#REF!+E51+#REF!+#REF!+#REF!+G51+#REF!+I51+J51+K51+#REF!</f>
        <v>#REF!</v>
      </c>
      <c r="S49"/>
    </row>
    <row r="50" spans="1:19" ht="23.25" customHeight="1" x14ac:dyDescent="0.25">
      <c r="A50" s="61" t="s">
        <v>147</v>
      </c>
      <c r="B50" s="62" t="s">
        <v>148</v>
      </c>
      <c r="C50" s="63"/>
      <c r="D50" s="63"/>
      <c r="E50" s="64">
        <v>1500</v>
      </c>
      <c r="F50" s="281">
        <v>800</v>
      </c>
      <c r="G50" s="65"/>
      <c r="H50" s="66">
        <v>2000</v>
      </c>
      <c r="I50" s="291"/>
      <c r="J50" s="67"/>
      <c r="K50" s="68"/>
      <c r="L50" s="69">
        <v>33000</v>
      </c>
      <c r="M50" s="64"/>
      <c r="N50" s="306"/>
      <c r="O50" s="65"/>
      <c r="P50" s="70">
        <f t="shared" si="3"/>
        <v>37300</v>
      </c>
      <c r="Q50" s="71" t="e">
        <f>#REF!+E52+#REF!+#REF!+#REF!+G52+#REF!+I52+J52+K52+#REF!</f>
        <v>#REF!</v>
      </c>
      <c r="S50"/>
    </row>
    <row r="51" spans="1:19" ht="33.75" customHeight="1" x14ac:dyDescent="0.25">
      <c r="A51" s="61" t="s">
        <v>149</v>
      </c>
      <c r="B51" s="62" t="s">
        <v>150</v>
      </c>
      <c r="C51" s="63">
        <v>0</v>
      </c>
      <c r="D51" s="63">
        <v>100</v>
      </c>
      <c r="E51" s="64"/>
      <c r="F51" s="282"/>
      <c r="G51" s="65"/>
      <c r="H51" s="66"/>
      <c r="I51" s="291"/>
      <c r="J51" s="67"/>
      <c r="K51" s="68"/>
      <c r="L51" s="69"/>
      <c r="M51" s="64"/>
      <c r="N51" s="306"/>
      <c r="O51" s="65">
        <v>1000</v>
      </c>
      <c r="P51" s="70">
        <f>C51+D51+E51+F51+G51+H51+I51+J51+L51+O51</f>
        <v>1100</v>
      </c>
      <c r="Q51" s="71" t="e">
        <f>#REF!+E53+#REF!+#REF!+#REF!+G53+#REF!+I53+J53+K53+#REF!</f>
        <v>#REF!</v>
      </c>
      <c r="S51"/>
    </row>
    <row r="52" spans="1:19" ht="17.25" customHeight="1" x14ac:dyDescent="0.25">
      <c r="A52" s="61" t="s">
        <v>151</v>
      </c>
      <c r="B52" s="78" t="s">
        <v>152</v>
      </c>
      <c r="C52" s="63">
        <v>0</v>
      </c>
      <c r="D52" s="63">
        <v>100</v>
      </c>
      <c r="E52" s="64"/>
      <c r="F52" s="282"/>
      <c r="G52" s="65"/>
      <c r="H52" s="66"/>
      <c r="I52" s="291"/>
      <c r="J52" s="67"/>
      <c r="K52" s="68"/>
      <c r="L52" s="69"/>
      <c r="M52" s="64"/>
      <c r="N52" s="306"/>
      <c r="O52" s="65">
        <v>15000</v>
      </c>
      <c r="P52" s="70">
        <f t="shared" si="3"/>
        <v>15100</v>
      </c>
      <c r="Q52" s="71" t="e">
        <f>#REF!+E54+#REF!+#REF!+#REF!+G54+#REF!+I54+J54+K54+#REF!</f>
        <v>#REF!</v>
      </c>
      <c r="S52"/>
    </row>
    <row r="53" spans="1:19" s="76" customFormat="1" ht="20.45" customHeight="1" x14ac:dyDescent="0.25">
      <c r="A53" s="61" t="s">
        <v>153</v>
      </c>
      <c r="B53" s="62" t="s">
        <v>154</v>
      </c>
      <c r="C53" s="63"/>
      <c r="D53" s="63"/>
      <c r="E53" s="64"/>
      <c r="F53" s="282"/>
      <c r="G53" s="65"/>
      <c r="H53" s="66"/>
      <c r="I53" s="291"/>
      <c r="J53" s="67"/>
      <c r="K53" s="68"/>
      <c r="L53" s="69"/>
      <c r="M53" s="64"/>
      <c r="N53" s="306"/>
      <c r="O53" s="65"/>
      <c r="P53" s="70">
        <f t="shared" si="3"/>
        <v>0</v>
      </c>
      <c r="Q53" s="151" t="e">
        <f>#REF!+E55+#REF!+#REF!+#REF!+G55+#REF!+I55+J55+K55+#REF!</f>
        <v>#REF!</v>
      </c>
      <c r="S53" s="152"/>
    </row>
    <row r="54" spans="1:19" ht="30" customHeight="1" x14ac:dyDescent="0.25">
      <c r="A54" s="61" t="s">
        <v>155</v>
      </c>
      <c r="B54" s="78" t="s">
        <v>156</v>
      </c>
      <c r="C54" s="63">
        <v>0</v>
      </c>
      <c r="D54" s="63">
        <v>500</v>
      </c>
      <c r="E54" s="64">
        <v>350</v>
      </c>
      <c r="F54" s="282"/>
      <c r="G54" s="65"/>
      <c r="H54" s="66"/>
      <c r="I54" s="291"/>
      <c r="J54" s="67">
        <v>4000</v>
      </c>
      <c r="K54" s="68"/>
      <c r="L54" s="69"/>
      <c r="M54" s="64"/>
      <c r="N54" s="306">
        <v>3000</v>
      </c>
      <c r="O54" s="65">
        <v>0</v>
      </c>
      <c r="P54" s="70">
        <f>C54+D54+E54+F54+G54+H54+I54+J54+L54+N54+O54</f>
        <v>7850</v>
      </c>
      <c r="Q54" s="71" t="e">
        <f>#REF!+E56+#REF!+#REF!+#REF!+G56+#REF!+I56+J56+K56+#REF!</f>
        <v>#REF!</v>
      </c>
      <c r="S54"/>
    </row>
    <row r="55" spans="1:19" ht="22.5" customHeight="1" x14ac:dyDescent="0.25">
      <c r="A55" s="73" t="s">
        <v>157</v>
      </c>
      <c r="B55" s="74" t="s">
        <v>158</v>
      </c>
      <c r="C55" s="63">
        <v>0</v>
      </c>
      <c r="D55" s="63">
        <v>100</v>
      </c>
      <c r="E55" s="64"/>
      <c r="F55" s="282"/>
      <c r="G55" s="65"/>
      <c r="H55" s="66"/>
      <c r="I55" s="291"/>
      <c r="J55" s="67"/>
      <c r="K55" s="68"/>
      <c r="L55" s="69"/>
      <c r="M55" s="64"/>
      <c r="N55" s="306"/>
      <c r="O55" s="65">
        <v>1000</v>
      </c>
      <c r="P55" s="70">
        <f t="shared" ref="P55:P116" si="4">C55+D55+E55+F55+G55+H55+I55+J55+L55+N55+O55</f>
        <v>1100</v>
      </c>
      <c r="Q55" s="71" t="e">
        <f>#REF!+E57+#REF!+#REF!+#REF!+G57+#REF!+I57+J57+K57+#REF!</f>
        <v>#REF!</v>
      </c>
      <c r="S55"/>
    </row>
    <row r="56" spans="1:19" ht="22.5" x14ac:dyDescent="0.25">
      <c r="A56" s="61" t="s">
        <v>159</v>
      </c>
      <c r="B56" s="62" t="s">
        <v>160</v>
      </c>
      <c r="C56" s="63">
        <v>0</v>
      </c>
      <c r="D56" s="63">
        <v>1867</v>
      </c>
      <c r="E56" s="64"/>
      <c r="F56" s="282"/>
      <c r="G56" s="65"/>
      <c r="H56" s="66"/>
      <c r="I56" s="291"/>
      <c r="J56" s="67">
        <v>7500</v>
      </c>
      <c r="K56" s="68"/>
      <c r="L56" s="69"/>
      <c r="M56" s="64"/>
      <c r="N56" s="306">
        <v>4000</v>
      </c>
      <c r="O56" s="65">
        <v>0</v>
      </c>
      <c r="P56" s="70">
        <f t="shared" si="4"/>
        <v>13367</v>
      </c>
      <c r="Q56" s="71" t="e">
        <f>#REF!+E58+#REF!+#REF!+#REF!+G58+#REF!+I58+J58+K58+#REF!</f>
        <v>#REF!</v>
      </c>
      <c r="S56"/>
    </row>
    <row r="57" spans="1:19" ht="22.15" customHeight="1" x14ac:dyDescent="0.25">
      <c r="A57" s="61" t="s">
        <v>161</v>
      </c>
      <c r="B57" s="62" t="s">
        <v>162</v>
      </c>
      <c r="C57" s="63">
        <v>0</v>
      </c>
      <c r="D57" s="63"/>
      <c r="E57" s="64"/>
      <c r="F57" s="282"/>
      <c r="G57" s="65"/>
      <c r="H57" s="66"/>
      <c r="I57" s="291"/>
      <c r="J57" s="67"/>
      <c r="K57" s="68"/>
      <c r="L57" s="69"/>
      <c r="M57" s="64"/>
      <c r="N57" s="306"/>
      <c r="O57" s="65"/>
      <c r="P57" s="70">
        <f t="shared" si="4"/>
        <v>0</v>
      </c>
      <c r="Q57" s="71" t="e">
        <f>#REF!+E59+#REF!+#REF!+#REF!+G59+#REF!+I59+J59+K59+#REF!</f>
        <v>#REF!</v>
      </c>
      <c r="S57"/>
    </row>
    <row r="58" spans="1:19" ht="21.6" customHeight="1" x14ac:dyDescent="0.25">
      <c r="A58" s="61" t="s">
        <v>163</v>
      </c>
      <c r="B58" s="62" t="s">
        <v>164</v>
      </c>
      <c r="C58" s="63">
        <v>0</v>
      </c>
      <c r="D58" s="63">
        <v>500</v>
      </c>
      <c r="E58" s="64"/>
      <c r="F58" s="282"/>
      <c r="G58" s="65"/>
      <c r="H58" s="66"/>
      <c r="I58" s="291"/>
      <c r="J58" s="67"/>
      <c r="K58" s="68"/>
      <c r="L58" s="69"/>
      <c r="M58" s="64"/>
      <c r="N58" s="306">
        <v>3000</v>
      </c>
      <c r="O58" s="65">
        <v>4000</v>
      </c>
      <c r="P58" s="70">
        <f t="shared" si="4"/>
        <v>7500</v>
      </c>
      <c r="Q58" s="71" t="e">
        <f>#REF!+E60+#REF!+#REF!+#REF!+G60+#REF!+I60+J60+K60+#REF!</f>
        <v>#REF!</v>
      </c>
      <c r="S58"/>
    </row>
    <row r="59" spans="1:19" ht="17.25" customHeight="1" x14ac:dyDescent="0.25">
      <c r="A59" s="61" t="s">
        <v>165</v>
      </c>
      <c r="B59" s="78" t="s">
        <v>166</v>
      </c>
      <c r="C59" s="63"/>
      <c r="D59" s="63"/>
      <c r="E59" s="64"/>
      <c r="F59" s="282"/>
      <c r="G59" s="65">
        <v>130000</v>
      </c>
      <c r="H59" s="66"/>
      <c r="I59" s="291"/>
      <c r="J59" s="67"/>
      <c r="K59" s="68"/>
      <c r="L59" s="69"/>
      <c r="M59" s="64"/>
      <c r="N59" s="306">
        <v>33000</v>
      </c>
      <c r="O59" s="65">
        <v>0</v>
      </c>
      <c r="P59" s="70">
        <f t="shared" si="4"/>
        <v>163000</v>
      </c>
      <c r="Q59" s="71" t="e">
        <f>#REF!+E61+#REF!+#REF!+#REF!+G61+#REF!+I61+J61+K61+#REF!</f>
        <v>#REF!</v>
      </c>
      <c r="S59"/>
    </row>
    <row r="60" spans="1:19" ht="15.75" customHeight="1" x14ac:dyDescent="0.25">
      <c r="A60" s="61" t="s">
        <v>167</v>
      </c>
      <c r="B60" s="78" t="s">
        <v>168</v>
      </c>
      <c r="C60" s="63"/>
      <c r="D60" s="63"/>
      <c r="E60" s="64"/>
      <c r="F60" s="282"/>
      <c r="G60" s="65"/>
      <c r="H60" s="66"/>
      <c r="I60" s="291"/>
      <c r="J60" s="67"/>
      <c r="K60" s="68"/>
      <c r="L60" s="69"/>
      <c r="M60" s="64"/>
      <c r="N60" s="306"/>
      <c r="O60" s="65"/>
      <c r="P60" s="70">
        <f t="shared" si="4"/>
        <v>0</v>
      </c>
      <c r="Q60" s="71" t="e">
        <f>#REF!+E62+#REF!+#REF!+#REF!+G62+#REF!+I62+J62+K62+#REF!</f>
        <v>#REF!</v>
      </c>
      <c r="S60"/>
    </row>
    <row r="61" spans="1:19" ht="19.5" customHeight="1" x14ac:dyDescent="0.25">
      <c r="A61" s="61" t="s">
        <v>169</v>
      </c>
      <c r="B61" s="78" t="s">
        <v>170</v>
      </c>
      <c r="C61" s="83">
        <v>0</v>
      </c>
      <c r="D61" s="83">
        <v>10000</v>
      </c>
      <c r="E61" s="64"/>
      <c r="F61" s="282"/>
      <c r="G61" s="65"/>
      <c r="H61" s="66"/>
      <c r="I61" s="291"/>
      <c r="J61" s="67">
        <v>2000</v>
      </c>
      <c r="K61" s="68"/>
      <c r="L61" s="69"/>
      <c r="M61" s="64"/>
      <c r="N61" s="306">
        <v>3000</v>
      </c>
      <c r="O61" s="65">
        <v>0</v>
      </c>
      <c r="P61" s="70">
        <f t="shared" si="4"/>
        <v>15000</v>
      </c>
      <c r="Q61" s="71" t="e">
        <f>#REF!+E63+#REF!+#REF!+#REF!+G63+#REF!+I63+J63+K63+#REF!</f>
        <v>#REF!</v>
      </c>
      <c r="S61"/>
    </row>
    <row r="62" spans="1:19" x14ac:dyDescent="0.25">
      <c r="A62" s="61" t="s">
        <v>171</v>
      </c>
      <c r="B62" s="78" t="s">
        <v>172</v>
      </c>
      <c r="C62" s="83">
        <v>0</v>
      </c>
      <c r="D62" s="83">
        <v>18000</v>
      </c>
      <c r="E62" s="64"/>
      <c r="F62" s="282"/>
      <c r="G62" s="65"/>
      <c r="H62" s="66"/>
      <c r="I62" s="291"/>
      <c r="J62" s="67">
        <v>3000</v>
      </c>
      <c r="K62" s="68"/>
      <c r="L62" s="69"/>
      <c r="M62" s="64"/>
      <c r="N62" s="306">
        <v>3000</v>
      </c>
      <c r="O62" s="65">
        <v>0</v>
      </c>
      <c r="P62" s="70">
        <f t="shared" si="4"/>
        <v>24000</v>
      </c>
      <c r="Q62" s="71" t="e">
        <f>#REF!+E64+#REF!+#REF!+#REF!+G64+#REF!+I64+J64+K64+#REF!</f>
        <v>#REF!</v>
      </c>
      <c r="S62"/>
    </row>
    <row r="63" spans="1:19" x14ac:dyDescent="0.25">
      <c r="A63" s="61" t="s">
        <v>173</v>
      </c>
      <c r="B63" s="78" t="s">
        <v>174</v>
      </c>
      <c r="C63" s="83">
        <v>0</v>
      </c>
      <c r="D63" s="83">
        <v>2000</v>
      </c>
      <c r="E63" s="64"/>
      <c r="F63" s="282"/>
      <c r="G63" s="65"/>
      <c r="H63" s="66"/>
      <c r="I63" s="291"/>
      <c r="J63" s="67"/>
      <c r="K63" s="68"/>
      <c r="L63" s="69"/>
      <c r="M63" s="64"/>
      <c r="N63" s="306">
        <v>1000</v>
      </c>
      <c r="O63" s="65">
        <v>0</v>
      </c>
      <c r="P63" s="70">
        <f t="shared" si="4"/>
        <v>3000</v>
      </c>
      <c r="Q63" s="71" t="e">
        <f>#REF!+E65+#REF!+#REF!+#REF!+G65+#REF!+I65+J65+K65+#REF!</f>
        <v>#REF!</v>
      </c>
      <c r="S63"/>
    </row>
    <row r="64" spans="1:19" ht="30" customHeight="1" x14ac:dyDescent="0.25">
      <c r="A64" s="61" t="s">
        <v>175</v>
      </c>
      <c r="B64" s="62" t="s">
        <v>176</v>
      </c>
      <c r="C64" s="63">
        <v>0</v>
      </c>
      <c r="D64" s="63">
        <v>500</v>
      </c>
      <c r="E64" s="64"/>
      <c r="F64" s="282"/>
      <c r="G64" s="65"/>
      <c r="H64" s="66"/>
      <c r="I64" s="291"/>
      <c r="J64" s="67">
        <v>1000</v>
      </c>
      <c r="K64" s="68"/>
      <c r="L64" s="69"/>
      <c r="M64" s="64"/>
      <c r="N64" s="306">
        <v>3000</v>
      </c>
      <c r="O64" s="65">
        <v>2000</v>
      </c>
      <c r="P64" s="70">
        <f t="shared" si="4"/>
        <v>6500</v>
      </c>
      <c r="Q64" s="71" t="e">
        <f>#REF!+E66+#REF!+#REF!+#REF!+G66+#REF!+I66+J66+K66+#REF!</f>
        <v>#REF!</v>
      </c>
      <c r="S64"/>
    </row>
    <row r="65" spans="1:19" ht="28.9" customHeight="1" x14ac:dyDescent="0.25">
      <c r="A65" s="61" t="s">
        <v>177</v>
      </c>
      <c r="B65" s="62" t="s">
        <v>178</v>
      </c>
      <c r="C65" s="63">
        <v>0</v>
      </c>
      <c r="D65" s="63">
        <v>200</v>
      </c>
      <c r="E65" s="64"/>
      <c r="F65" s="282"/>
      <c r="G65" s="65"/>
      <c r="H65" s="66"/>
      <c r="I65" s="291"/>
      <c r="J65" s="67">
        <v>1000</v>
      </c>
      <c r="K65" s="68"/>
      <c r="L65" s="69"/>
      <c r="M65" s="64"/>
      <c r="N65" s="306"/>
      <c r="O65" s="65">
        <v>2000</v>
      </c>
      <c r="P65" s="70">
        <f t="shared" si="4"/>
        <v>3200</v>
      </c>
      <c r="Q65" s="71" t="e">
        <f>#REF!+E67+#REF!+#REF!+#REF!+G67+#REF!+I67+J67+K67+#REF!</f>
        <v>#REF!</v>
      </c>
      <c r="S65"/>
    </row>
    <row r="66" spans="1:19" ht="15" customHeight="1" x14ac:dyDescent="0.25">
      <c r="A66" s="61" t="s">
        <v>179</v>
      </c>
      <c r="B66" s="62" t="s">
        <v>180</v>
      </c>
      <c r="C66" s="63">
        <v>0</v>
      </c>
      <c r="D66" s="63">
        <v>100</v>
      </c>
      <c r="E66" s="64"/>
      <c r="F66" s="282"/>
      <c r="G66" s="65"/>
      <c r="H66" s="66"/>
      <c r="I66" s="291"/>
      <c r="J66" s="67"/>
      <c r="K66" s="68"/>
      <c r="L66" s="69"/>
      <c r="M66" s="64"/>
      <c r="N66" s="306"/>
      <c r="O66" s="65"/>
      <c r="P66" s="70">
        <f t="shared" si="4"/>
        <v>100</v>
      </c>
      <c r="Q66" s="71" t="e">
        <f>#REF!+E68+#REF!+#REF!+#REF!+G68+#REF!+I68+J68+K68+#REF!</f>
        <v>#REF!</v>
      </c>
      <c r="S66"/>
    </row>
    <row r="67" spans="1:19" x14ac:dyDescent="0.25">
      <c r="A67" s="61" t="s">
        <v>181</v>
      </c>
      <c r="B67" s="78" t="s">
        <v>182</v>
      </c>
      <c r="C67" s="63"/>
      <c r="D67" s="63"/>
      <c r="E67" s="64"/>
      <c r="F67" s="282"/>
      <c r="G67" s="65"/>
      <c r="H67" s="66"/>
      <c r="I67" s="291"/>
      <c r="J67" s="67"/>
      <c r="K67" s="68"/>
      <c r="L67" s="69"/>
      <c r="M67" s="64"/>
      <c r="N67" s="306">
        <v>1500</v>
      </c>
      <c r="O67" s="65">
        <v>0</v>
      </c>
      <c r="P67" s="70">
        <f t="shared" si="4"/>
        <v>1500</v>
      </c>
      <c r="Q67" s="71" t="e">
        <f>#REF!+E69+#REF!+#REF!+#REF!+G69+#REF!+I69+J69+K69+#REF!</f>
        <v>#REF!</v>
      </c>
      <c r="S67"/>
    </row>
    <row r="68" spans="1:19" ht="16.5" customHeight="1" x14ac:dyDescent="0.25">
      <c r="A68" s="61" t="s">
        <v>183</v>
      </c>
      <c r="B68" s="78" t="s">
        <v>184</v>
      </c>
      <c r="C68" s="63"/>
      <c r="D68" s="63"/>
      <c r="E68" s="64"/>
      <c r="F68" s="282"/>
      <c r="G68" s="65"/>
      <c r="H68" s="66"/>
      <c r="I68" s="291"/>
      <c r="J68" s="67"/>
      <c r="K68" s="68"/>
      <c r="L68" s="69"/>
      <c r="M68" s="64"/>
      <c r="N68" s="306"/>
      <c r="O68" s="65"/>
      <c r="P68" s="70">
        <f t="shared" si="4"/>
        <v>0</v>
      </c>
      <c r="Q68" s="71" t="e">
        <f>#REF!+E70+#REF!+#REF!+#REF!+G70+#REF!+I70+J70+K70+#REF!</f>
        <v>#REF!</v>
      </c>
      <c r="S68"/>
    </row>
    <row r="69" spans="1:19" ht="15.75" customHeight="1" x14ac:dyDescent="0.25">
      <c r="A69" s="61" t="s">
        <v>185</v>
      </c>
      <c r="B69" s="62" t="s">
        <v>186</v>
      </c>
      <c r="C69" s="63">
        <v>0</v>
      </c>
      <c r="D69" s="63">
        <v>300</v>
      </c>
      <c r="E69" s="64"/>
      <c r="F69" s="282"/>
      <c r="G69" s="65"/>
      <c r="H69" s="66"/>
      <c r="I69" s="291"/>
      <c r="J69" s="67"/>
      <c r="K69" s="68"/>
      <c r="L69" s="69"/>
      <c r="M69" s="64"/>
      <c r="N69" s="306"/>
      <c r="O69" s="65">
        <v>1000</v>
      </c>
      <c r="P69" s="70">
        <f t="shared" si="4"/>
        <v>1300</v>
      </c>
      <c r="Q69" s="71" t="e">
        <f>#REF!+E71+#REF!+#REF!+#REF!+G71+#REF!+I71+J71+K71+#REF!</f>
        <v>#REF!</v>
      </c>
      <c r="S69"/>
    </row>
    <row r="70" spans="1:19" ht="16.5" customHeight="1" x14ac:dyDescent="0.25">
      <c r="A70" s="61" t="s">
        <v>187</v>
      </c>
      <c r="B70" s="78" t="s">
        <v>188</v>
      </c>
      <c r="C70" s="63">
        <v>0</v>
      </c>
      <c r="D70" s="63">
        <v>1200</v>
      </c>
      <c r="E70" s="64"/>
      <c r="F70" s="282"/>
      <c r="G70" s="65"/>
      <c r="H70" s="66"/>
      <c r="I70" s="291"/>
      <c r="J70" s="67">
        <v>2000</v>
      </c>
      <c r="K70" s="68"/>
      <c r="L70" s="69"/>
      <c r="M70" s="64"/>
      <c r="N70" s="306"/>
      <c r="O70" s="65"/>
      <c r="P70" s="70">
        <f t="shared" si="4"/>
        <v>3200</v>
      </c>
      <c r="Q70" s="71" t="e">
        <f>#REF!+E72+#REF!+#REF!+#REF!+G72+#REF!+I72+J72+K72+#REF!</f>
        <v>#REF!</v>
      </c>
      <c r="S70"/>
    </row>
    <row r="71" spans="1:19" x14ac:dyDescent="0.25">
      <c r="A71" s="61" t="s">
        <v>189</v>
      </c>
      <c r="B71" s="78" t="s">
        <v>190</v>
      </c>
      <c r="C71" s="63">
        <v>0</v>
      </c>
      <c r="D71" s="63"/>
      <c r="E71" s="64"/>
      <c r="F71" s="282"/>
      <c r="G71" s="65"/>
      <c r="H71" s="66"/>
      <c r="I71" s="291"/>
      <c r="J71" s="67"/>
      <c r="K71" s="68"/>
      <c r="L71" s="69"/>
      <c r="M71" s="64"/>
      <c r="N71" s="306"/>
      <c r="O71" s="65"/>
      <c r="P71" s="70">
        <f t="shared" si="4"/>
        <v>0</v>
      </c>
      <c r="Q71" s="71" t="e">
        <f>#REF!+E73+#REF!+#REF!+#REF!+G73+#REF!+I73+J73+K73+#REF!</f>
        <v>#REF!</v>
      </c>
      <c r="S71"/>
    </row>
    <row r="72" spans="1:19" x14ac:dyDescent="0.25">
      <c r="A72" s="61" t="s">
        <v>191</v>
      </c>
      <c r="B72" s="78" t="s">
        <v>192</v>
      </c>
      <c r="C72" s="63">
        <v>0</v>
      </c>
      <c r="D72" s="63">
        <v>200</v>
      </c>
      <c r="E72" s="64"/>
      <c r="F72" s="282"/>
      <c r="G72" s="65"/>
      <c r="H72" s="66"/>
      <c r="I72" s="291"/>
      <c r="J72" s="67"/>
      <c r="K72" s="68"/>
      <c r="L72" s="69"/>
      <c r="M72" s="64"/>
      <c r="N72" s="306"/>
      <c r="O72" s="65"/>
      <c r="P72" s="70">
        <f t="shared" si="4"/>
        <v>200</v>
      </c>
      <c r="Q72" s="71" t="e">
        <f>#REF!+E74+#REF!+#REF!+#REF!+G74+#REF!+I74+J74+K74+#REF!</f>
        <v>#REF!</v>
      </c>
      <c r="S72"/>
    </row>
    <row r="73" spans="1:19" ht="22.5" x14ac:dyDescent="0.25">
      <c r="A73" s="61" t="s">
        <v>193</v>
      </c>
      <c r="B73" s="62" t="s">
        <v>194</v>
      </c>
      <c r="C73" s="83">
        <v>65000</v>
      </c>
      <c r="D73" s="83">
        <v>0</v>
      </c>
      <c r="E73" s="64"/>
      <c r="F73" s="282"/>
      <c r="G73" s="65"/>
      <c r="H73" s="66"/>
      <c r="I73" s="291"/>
      <c r="J73" s="67">
        <v>5000</v>
      </c>
      <c r="K73" s="68"/>
      <c r="L73" s="69"/>
      <c r="M73" s="64"/>
      <c r="N73" s="306"/>
      <c r="O73" s="65"/>
      <c r="P73" s="70">
        <f t="shared" si="4"/>
        <v>70000</v>
      </c>
      <c r="Q73" s="71" t="e">
        <f>#REF!+E75+#REF!+#REF!+#REF!+G75+#REF!+I75+J75+K75+#REF!</f>
        <v>#REF!</v>
      </c>
      <c r="S73"/>
    </row>
    <row r="74" spans="1:19" ht="22.5" x14ac:dyDescent="0.25">
      <c r="A74" s="61" t="s">
        <v>195</v>
      </c>
      <c r="B74" s="62" t="s">
        <v>196</v>
      </c>
      <c r="C74" s="63">
        <v>0</v>
      </c>
      <c r="D74" s="63">
        <v>500</v>
      </c>
      <c r="E74" s="64"/>
      <c r="F74" s="282"/>
      <c r="G74" s="65"/>
      <c r="H74" s="66"/>
      <c r="I74" s="291"/>
      <c r="J74" s="67">
        <v>1000</v>
      </c>
      <c r="K74" s="68"/>
      <c r="L74" s="69"/>
      <c r="M74" s="64"/>
      <c r="N74" s="306">
        <v>4000</v>
      </c>
      <c r="O74" s="65">
        <v>2000</v>
      </c>
      <c r="P74" s="70">
        <f t="shared" si="4"/>
        <v>7500</v>
      </c>
      <c r="Q74" s="71" t="e">
        <f>#REF!+E76+#REF!+#REF!+#REF!+G76+#REF!+I76+J76+K76+#REF!</f>
        <v>#REF!</v>
      </c>
      <c r="S74"/>
    </row>
    <row r="75" spans="1:19" ht="23.25" customHeight="1" x14ac:dyDescent="0.25">
      <c r="A75" s="61" t="s">
        <v>197</v>
      </c>
      <c r="B75" s="62" t="s">
        <v>198</v>
      </c>
      <c r="C75" s="63">
        <v>0</v>
      </c>
      <c r="D75" s="63">
        <v>300</v>
      </c>
      <c r="E75" s="64"/>
      <c r="F75" s="282"/>
      <c r="G75" s="65"/>
      <c r="H75" s="66"/>
      <c r="I75" s="291"/>
      <c r="J75" s="67">
        <v>1500</v>
      </c>
      <c r="K75" s="68"/>
      <c r="L75" s="69"/>
      <c r="M75" s="64"/>
      <c r="N75" s="306">
        <v>1000</v>
      </c>
      <c r="O75" s="65">
        <v>2000</v>
      </c>
      <c r="P75" s="70">
        <f t="shared" si="4"/>
        <v>4800</v>
      </c>
      <c r="Q75" s="71" t="e">
        <f>#REF!+E77+#REF!+#REF!+#REF!+G77+#REF!+I77+J77+K77+#REF!</f>
        <v>#REF!</v>
      </c>
      <c r="S75"/>
    </row>
    <row r="76" spans="1:19" ht="16.5" customHeight="1" x14ac:dyDescent="0.25">
      <c r="A76" s="61" t="s">
        <v>199</v>
      </c>
      <c r="B76" s="62" t="s">
        <v>200</v>
      </c>
      <c r="C76" s="63">
        <v>0</v>
      </c>
      <c r="D76" s="63">
        <v>300</v>
      </c>
      <c r="E76" s="64"/>
      <c r="F76" s="282"/>
      <c r="G76" s="65"/>
      <c r="H76" s="66"/>
      <c r="I76" s="291"/>
      <c r="J76" s="67"/>
      <c r="K76" s="68"/>
      <c r="L76" s="69"/>
      <c r="M76" s="64"/>
      <c r="N76" s="306"/>
      <c r="O76" s="65"/>
      <c r="P76" s="70">
        <f t="shared" si="4"/>
        <v>300</v>
      </c>
      <c r="Q76" s="71" t="e">
        <f>#REF!+E78+#REF!+#REF!+#REF!+G78+#REF!+I78+J78+K78+#REF!</f>
        <v>#REF!</v>
      </c>
      <c r="S76"/>
    </row>
    <row r="77" spans="1:19" ht="15.75" customHeight="1" x14ac:dyDescent="0.25">
      <c r="A77" s="61" t="s">
        <v>201</v>
      </c>
      <c r="B77" s="62" t="s">
        <v>202</v>
      </c>
      <c r="C77" s="63">
        <v>0</v>
      </c>
      <c r="D77" s="63"/>
      <c r="E77" s="64"/>
      <c r="F77" s="282"/>
      <c r="G77" s="65"/>
      <c r="H77" s="66"/>
      <c r="I77" s="291"/>
      <c r="J77" s="67">
        <v>0</v>
      </c>
      <c r="K77" s="68"/>
      <c r="L77" s="69"/>
      <c r="M77" s="64"/>
      <c r="N77" s="306"/>
      <c r="O77" s="65"/>
      <c r="P77" s="70">
        <f t="shared" si="4"/>
        <v>0</v>
      </c>
      <c r="Q77" s="71" t="e">
        <f>#REF!+E79+#REF!+#REF!+#REF!+G79+#REF!+I79+J79+K79+#REF!</f>
        <v>#REF!</v>
      </c>
      <c r="S77"/>
    </row>
    <row r="78" spans="1:19" ht="15.75" customHeight="1" x14ac:dyDescent="0.25">
      <c r="A78" s="61" t="s">
        <v>203</v>
      </c>
      <c r="B78" s="78" t="s">
        <v>204</v>
      </c>
      <c r="C78" s="83">
        <v>0</v>
      </c>
      <c r="D78" s="83">
        <v>3000</v>
      </c>
      <c r="E78" s="64"/>
      <c r="F78" s="282"/>
      <c r="G78" s="65"/>
      <c r="H78" s="66"/>
      <c r="I78" s="291"/>
      <c r="J78" s="67">
        <v>500</v>
      </c>
      <c r="K78" s="68"/>
      <c r="L78" s="69"/>
      <c r="M78" s="64"/>
      <c r="N78" s="306">
        <v>1000</v>
      </c>
      <c r="O78" s="65">
        <v>0</v>
      </c>
      <c r="P78" s="70">
        <f t="shared" si="4"/>
        <v>4500</v>
      </c>
      <c r="Q78" s="71" t="e">
        <f>#REF!+E80+#REF!+#REF!+#REF!+G80+#REF!+I80+J80+K80+#REF!</f>
        <v>#REF!</v>
      </c>
      <c r="S78"/>
    </row>
    <row r="79" spans="1:19" ht="15" customHeight="1" x14ac:dyDescent="0.25">
      <c r="A79" s="61" t="s">
        <v>205</v>
      </c>
      <c r="B79" s="78" t="s">
        <v>206</v>
      </c>
      <c r="C79" s="83">
        <v>0</v>
      </c>
      <c r="D79" s="83">
        <v>5000</v>
      </c>
      <c r="E79" s="64"/>
      <c r="F79" s="282"/>
      <c r="G79" s="65"/>
      <c r="H79" s="66"/>
      <c r="I79" s="291"/>
      <c r="J79" s="67">
        <v>1000</v>
      </c>
      <c r="K79" s="68"/>
      <c r="L79" s="69"/>
      <c r="M79" s="64"/>
      <c r="N79" s="306">
        <v>1000</v>
      </c>
      <c r="O79" s="65">
        <v>0</v>
      </c>
      <c r="P79" s="70">
        <f t="shared" si="4"/>
        <v>7000</v>
      </c>
      <c r="Q79" s="71" t="e">
        <f>#REF!+E81+#REF!+#REF!+#REF!+G81+#REF!+I81+J81+K81+#REF!</f>
        <v>#REF!</v>
      </c>
      <c r="S79"/>
    </row>
    <row r="80" spans="1:19" ht="16.5" customHeight="1" x14ac:dyDescent="0.25">
      <c r="A80" s="61" t="s">
        <v>207</v>
      </c>
      <c r="B80" s="78" t="s">
        <v>208</v>
      </c>
      <c r="C80" s="83">
        <v>0</v>
      </c>
      <c r="D80" s="83">
        <v>1000</v>
      </c>
      <c r="E80" s="64"/>
      <c r="F80" s="282"/>
      <c r="G80" s="65"/>
      <c r="H80" s="66"/>
      <c r="I80" s="291"/>
      <c r="J80" s="67"/>
      <c r="K80" s="68"/>
      <c r="L80" s="69"/>
      <c r="M80" s="64"/>
      <c r="N80" s="306"/>
      <c r="O80" s="65">
        <v>1000</v>
      </c>
      <c r="P80" s="70">
        <f t="shared" si="4"/>
        <v>2000</v>
      </c>
      <c r="Q80" s="71" t="e">
        <f>#REF!+E82+#REF!+#REF!+#REF!+G82+#REF!+I82+J82+K82+#REF!</f>
        <v>#REF!</v>
      </c>
      <c r="S80"/>
    </row>
    <row r="81" spans="1:19" ht="18.75" customHeight="1" x14ac:dyDescent="0.25">
      <c r="A81" s="61" t="s">
        <v>209</v>
      </c>
      <c r="B81" s="78" t="s">
        <v>210</v>
      </c>
      <c r="C81" s="83">
        <v>0</v>
      </c>
      <c r="D81" s="83">
        <v>1000</v>
      </c>
      <c r="E81" s="64"/>
      <c r="F81" s="282"/>
      <c r="G81" s="65"/>
      <c r="H81" s="66"/>
      <c r="I81" s="291"/>
      <c r="J81" s="67"/>
      <c r="K81" s="68"/>
      <c r="L81" s="69"/>
      <c r="M81" s="64"/>
      <c r="N81" s="306"/>
      <c r="O81" s="65">
        <v>300</v>
      </c>
      <c r="P81" s="70">
        <f t="shared" si="4"/>
        <v>1300</v>
      </c>
      <c r="Q81" s="71" t="e">
        <f>#REF!+E83+#REF!+#REF!+#REF!+G83+#REF!+I83+J83+K83+#REF!</f>
        <v>#REF!</v>
      </c>
      <c r="S81"/>
    </row>
    <row r="82" spans="1:19" ht="18.75" customHeight="1" x14ac:dyDescent="0.25">
      <c r="A82" s="61" t="s">
        <v>211</v>
      </c>
      <c r="B82" s="78" t="s">
        <v>212</v>
      </c>
      <c r="C82" s="83"/>
      <c r="D82" s="83"/>
      <c r="E82" s="64"/>
      <c r="F82" s="282"/>
      <c r="G82" s="65"/>
      <c r="H82" s="66"/>
      <c r="I82" s="291"/>
      <c r="J82" s="67"/>
      <c r="K82" s="68"/>
      <c r="L82" s="69"/>
      <c r="M82" s="64"/>
      <c r="N82" s="306"/>
      <c r="O82" s="65"/>
      <c r="P82" s="70">
        <f t="shared" si="4"/>
        <v>0</v>
      </c>
      <c r="Q82" s="71"/>
      <c r="S82"/>
    </row>
    <row r="83" spans="1:19" ht="17.25" customHeight="1" x14ac:dyDescent="0.25">
      <c r="A83" s="61" t="s">
        <v>213</v>
      </c>
      <c r="B83" s="78" t="s">
        <v>214</v>
      </c>
      <c r="C83" s="63"/>
      <c r="D83" s="63"/>
      <c r="E83" s="64"/>
      <c r="F83" s="282"/>
      <c r="G83" s="65"/>
      <c r="H83" s="66"/>
      <c r="I83" s="291"/>
      <c r="J83" s="67"/>
      <c r="K83" s="68"/>
      <c r="L83" s="69"/>
      <c r="M83" s="64"/>
      <c r="N83" s="306"/>
      <c r="O83" s="65"/>
      <c r="P83" s="70">
        <f t="shared" si="4"/>
        <v>0</v>
      </c>
      <c r="Q83" s="71" t="e">
        <f>#REF!+E85+#REF!+#REF!+#REF!+G85+#REF!+I85+J85+K85+#REF!</f>
        <v>#REF!</v>
      </c>
      <c r="S83"/>
    </row>
    <row r="84" spans="1:19" ht="18.75" customHeight="1" x14ac:dyDescent="0.25">
      <c r="A84" s="61" t="s">
        <v>215</v>
      </c>
      <c r="B84" s="78" t="s">
        <v>216</v>
      </c>
      <c r="C84" s="63"/>
      <c r="D84" s="63"/>
      <c r="E84" s="64"/>
      <c r="F84" s="282"/>
      <c r="G84" s="65"/>
      <c r="H84" s="66"/>
      <c r="I84" s="291"/>
      <c r="J84" s="67"/>
      <c r="K84" s="68"/>
      <c r="L84" s="69"/>
      <c r="M84" s="64"/>
      <c r="N84" s="306"/>
      <c r="O84" s="65">
        <v>500</v>
      </c>
      <c r="P84" s="70">
        <f t="shared" si="4"/>
        <v>500</v>
      </c>
      <c r="Q84" s="71" t="e">
        <f>#REF!+E86+#REF!+#REF!+#REF!+G86+#REF!+I86+J86+K86+#REF!</f>
        <v>#REF!</v>
      </c>
      <c r="S84"/>
    </row>
    <row r="85" spans="1:19" x14ac:dyDescent="0.25">
      <c r="A85" s="61" t="s">
        <v>217</v>
      </c>
      <c r="B85" s="78" t="s">
        <v>218</v>
      </c>
      <c r="C85" s="63"/>
      <c r="D85" s="63"/>
      <c r="E85" s="64"/>
      <c r="F85" s="282"/>
      <c r="G85" s="65"/>
      <c r="H85" s="66"/>
      <c r="I85" s="291"/>
      <c r="J85" s="67"/>
      <c r="K85" s="68"/>
      <c r="L85" s="69"/>
      <c r="M85" s="64"/>
      <c r="N85" s="306"/>
      <c r="O85" s="65"/>
      <c r="P85" s="70">
        <f t="shared" si="4"/>
        <v>0</v>
      </c>
      <c r="Q85" s="71" t="e">
        <f>#REF!+E87+#REF!+#REF!+#REF!+G87+#REF!+I87+J87+K87+#REF!</f>
        <v>#REF!</v>
      </c>
      <c r="S85"/>
    </row>
    <row r="86" spans="1:19" ht="18" customHeight="1" x14ac:dyDescent="0.25">
      <c r="A86" s="61" t="s">
        <v>219</v>
      </c>
      <c r="B86" s="78" t="s">
        <v>220</v>
      </c>
      <c r="C86" s="83">
        <v>2356.06</v>
      </c>
      <c r="D86" s="83">
        <v>12643.94</v>
      </c>
      <c r="E86" s="64"/>
      <c r="F86" s="282"/>
      <c r="G86" s="65"/>
      <c r="H86" s="66"/>
      <c r="I86" s="291"/>
      <c r="J86" s="67">
        <v>3500</v>
      </c>
      <c r="K86" s="68"/>
      <c r="L86" s="69"/>
      <c r="M86" s="64"/>
      <c r="N86" s="306"/>
      <c r="O86" s="65">
        <v>2000</v>
      </c>
      <c r="P86" s="70">
        <f t="shared" si="4"/>
        <v>20500</v>
      </c>
      <c r="Q86" s="71" t="e">
        <f>#REF!+E88+#REF!+#REF!+#REF!+G88+#REF!+I88+J88+K88+#REF!</f>
        <v>#REF!</v>
      </c>
      <c r="S86"/>
    </row>
    <row r="87" spans="1:19" ht="24.75" customHeight="1" x14ac:dyDescent="0.25">
      <c r="A87" s="61" t="s">
        <v>221</v>
      </c>
      <c r="B87" s="62" t="s">
        <v>222</v>
      </c>
      <c r="C87" s="83">
        <v>0</v>
      </c>
      <c r="D87" s="83">
        <v>6000</v>
      </c>
      <c r="E87" s="64"/>
      <c r="F87" s="282"/>
      <c r="G87" s="65"/>
      <c r="H87" s="66"/>
      <c r="I87" s="291"/>
      <c r="J87" s="67"/>
      <c r="K87" s="68"/>
      <c r="L87" s="69"/>
      <c r="M87" s="64"/>
      <c r="N87" s="306"/>
      <c r="O87" s="65"/>
      <c r="P87" s="70">
        <f t="shared" si="4"/>
        <v>6000</v>
      </c>
      <c r="Q87" s="71" t="e">
        <f>#REF!+E89+#REF!+#REF!+#REF!+G89+#REF!+I89+J89+K89+#REF!</f>
        <v>#REF!</v>
      </c>
      <c r="S87"/>
    </row>
    <row r="88" spans="1:19" ht="18" customHeight="1" x14ac:dyDescent="0.25">
      <c r="A88" s="61" t="s">
        <v>223</v>
      </c>
      <c r="B88" s="62" t="s">
        <v>224</v>
      </c>
      <c r="C88" s="63"/>
      <c r="D88" s="63"/>
      <c r="E88" s="64"/>
      <c r="F88" s="282"/>
      <c r="G88" s="65"/>
      <c r="H88" s="66"/>
      <c r="I88" s="291"/>
      <c r="J88" s="67"/>
      <c r="K88" s="68"/>
      <c r="L88" s="69"/>
      <c r="M88" s="64"/>
      <c r="N88" s="306"/>
      <c r="O88" s="65"/>
      <c r="P88" s="70">
        <f t="shared" si="4"/>
        <v>0</v>
      </c>
      <c r="Q88" s="71" t="e">
        <f>#REF!+E90+#REF!+#REF!+#REF!+G90+#REF!+I90+J90+K90+#REF!</f>
        <v>#REF!</v>
      </c>
      <c r="S88"/>
    </row>
    <row r="89" spans="1:19" ht="18" customHeight="1" x14ac:dyDescent="0.25">
      <c r="A89" s="61" t="s">
        <v>225</v>
      </c>
      <c r="B89" s="62" t="s">
        <v>226</v>
      </c>
      <c r="C89" s="63">
        <v>0</v>
      </c>
      <c r="D89" s="63">
        <v>200</v>
      </c>
      <c r="E89" s="64"/>
      <c r="F89" s="282"/>
      <c r="G89" s="65"/>
      <c r="H89" s="66"/>
      <c r="I89" s="291"/>
      <c r="J89" s="67"/>
      <c r="K89" s="68"/>
      <c r="L89" s="69"/>
      <c r="M89" s="64"/>
      <c r="N89" s="306"/>
      <c r="O89" s="65">
        <v>1000</v>
      </c>
      <c r="P89" s="70">
        <f t="shared" si="4"/>
        <v>1200</v>
      </c>
      <c r="Q89" s="71" t="e">
        <f>#REF!+E91+#REF!+#REF!+#REF!+G91+#REF!+I91+J91+K91+#REF!</f>
        <v>#REF!</v>
      </c>
      <c r="S89"/>
    </row>
    <row r="90" spans="1:19" ht="18.75" customHeight="1" x14ac:dyDescent="0.25">
      <c r="A90" s="61" t="s">
        <v>227</v>
      </c>
      <c r="B90" s="62" t="s">
        <v>228</v>
      </c>
      <c r="C90" s="63"/>
      <c r="D90" s="63"/>
      <c r="E90" s="64"/>
      <c r="F90" s="282"/>
      <c r="G90" s="65"/>
      <c r="H90" s="66"/>
      <c r="I90" s="291"/>
      <c r="J90" s="67"/>
      <c r="K90" s="68"/>
      <c r="L90" s="69"/>
      <c r="M90" s="64"/>
      <c r="N90" s="306"/>
      <c r="O90" s="65"/>
      <c r="P90" s="70">
        <f t="shared" si="4"/>
        <v>0</v>
      </c>
      <c r="Q90" s="71" t="e">
        <f>#REF!+E93+#REF!+#REF!+#REF!+G93+#REF!+I93+J93+K93+#REF!</f>
        <v>#REF!</v>
      </c>
      <c r="S90"/>
    </row>
    <row r="91" spans="1:19" ht="18" customHeight="1" x14ac:dyDescent="0.25">
      <c r="A91" s="61" t="s">
        <v>229</v>
      </c>
      <c r="B91" s="62" t="s">
        <v>230</v>
      </c>
      <c r="C91" s="63"/>
      <c r="D91" s="63"/>
      <c r="E91" s="64"/>
      <c r="F91" s="282"/>
      <c r="G91" s="65"/>
      <c r="H91" s="66"/>
      <c r="I91" s="291"/>
      <c r="J91" s="67"/>
      <c r="K91" s="68"/>
      <c r="L91" s="69"/>
      <c r="M91" s="64"/>
      <c r="N91" s="306"/>
      <c r="O91" s="65">
        <v>2000</v>
      </c>
      <c r="P91" s="70">
        <f t="shared" si="4"/>
        <v>2000</v>
      </c>
      <c r="Q91" s="71" t="e">
        <f>#REF!+E94+#REF!+#REF!+#REF!+G94+#REF!+I94+J94+K94+#REF!</f>
        <v>#REF!</v>
      </c>
      <c r="S91"/>
    </row>
    <row r="92" spans="1:19" ht="18" customHeight="1" x14ac:dyDescent="0.25">
      <c r="A92" s="61" t="s">
        <v>231</v>
      </c>
      <c r="B92" s="62" t="s">
        <v>232</v>
      </c>
      <c r="C92" s="63"/>
      <c r="D92" s="63"/>
      <c r="E92" s="64"/>
      <c r="F92" s="282"/>
      <c r="G92" s="65"/>
      <c r="H92" s="66"/>
      <c r="I92" s="291"/>
      <c r="J92" s="67"/>
      <c r="K92" s="68"/>
      <c r="L92" s="69"/>
      <c r="M92" s="64"/>
      <c r="N92" s="306"/>
      <c r="O92" s="65">
        <v>3000</v>
      </c>
      <c r="P92" s="70">
        <f t="shared" si="4"/>
        <v>3000</v>
      </c>
      <c r="Q92" s="71"/>
      <c r="S92"/>
    </row>
    <row r="93" spans="1:19" x14ac:dyDescent="0.25">
      <c r="A93" s="61" t="s">
        <v>233</v>
      </c>
      <c r="B93" s="62" t="s">
        <v>234</v>
      </c>
      <c r="C93" s="63">
        <v>0</v>
      </c>
      <c r="D93" s="63"/>
      <c r="E93" s="64"/>
      <c r="F93" s="282"/>
      <c r="G93" s="65"/>
      <c r="H93" s="66"/>
      <c r="I93" s="291"/>
      <c r="J93" s="67"/>
      <c r="K93" s="68"/>
      <c r="L93" s="69"/>
      <c r="M93" s="64"/>
      <c r="N93" s="306"/>
      <c r="O93" s="65">
        <v>1000</v>
      </c>
      <c r="P93" s="70">
        <f t="shared" si="4"/>
        <v>1000</v>
      </c>
      <c r="Q93" s="71" t="e">
        <f>#REF!+E95+#REF!+#REF!+#REF!+G95+#REF!+I95+J95+K95+#REF!</f>
        <v>#REF!</v>
      </c>
      <c r="S93"/>
    </row>
    <row r="94" spans="1:19" ht="21" customHeight="1" x14ac:dyDescent="0.25">
      <c r="A94" s="61" t="s">
        <v>235</v>
      </c>
      <c r="B94" s="62" t="s">
        <v>236</v>
      </c>
      <c r="C94" s="63">
        <v>0</v>
      </c>
      <c r="D94" s="63">
        <v>1000</v>
      </c>
      <c r="E94" s="64"/>
      <c r="F94" s="282"/>
      <c r="G94" s="65"/>
      <c r="H94" s="66"/>
      <c r="I94" s="291"/>
      <c r="J94" s="67"/>
      <c r="K94" s="68"/>
      <c r="L94" s="69"/>
      <c r="M94" s="64"/>
      <c r="N94" s="306"/>
      <c r="O94" s="65">
        <v>1000</v>
      </c>
      <c r="P94" s="70">
        <f t="shared" si="4"/>
        <v>2000</v>
      </c>
      <c r="Q94" s="71" t="e">
        <f>#REF!+E96+#REF!+#REF!+#REF!+G96+#REF!+I96+J96+K96+#REF!</f>
        <v>#REF!</v>
      </c>
      <c r="S94"/>
    </row>
    <row r="95" spans="1:19" ht="22.5" x14ac:dyDescent="0.25">
      <c r="A95" s="61" t="s">
        <v>237</v>
      </c>
      <c r="B95" s="62" t="s">
        <v>238</v>
      </c>
      <c r="C95" s="63"/>
      <c r="D95" s="63"/>
      <c r="E95" s="64"/>
      <c r="F95" s="282"/>
      <c r="G95" s="65"/>
      <c r="H95" s="66"/>
      <c r="I95" s="291"/>
      <c r="J95" s="67"/>
      <c r="K95" s="68"/>
      <c r="L95" s="69"/>
      <c r="M95" s="64"/>
      <c r="N95" s="306"/>
      <c r="O95" s="65">
        <v>500</v>
      </c>
      <c r="P95" s="70">
        <f t="shared" si="4"/>
        <v>500</v>
      </c>
      <c r="Q95" s="71" t="e">
        <f>#REF!+E97+#REF!+#REF!+#REF!+G97+#REF!+I97+J97+K97+#REF!</f>
        <v>#REF!</v>
      </c>
      <c r="S95"/>
    </row>
    <row r="96" spans="1:19" ht="20.25" customHeight="1" x14ac:dyDescent="0.25">
      <c r="A96" s="61" t="s">
        <v>239</v>
      </c>
      <c r="B96" s="62" t="s">
        <v>240</v>
      </c>
      <c r="C96" s="63"/>
      <c r="D96" s="63"/>
      <c r="E96" s="64"/>
      <c r="F96" s="282"/>
      <c r="G96" s="65"/>
      <c r="H96" s="66"/>
      <c r="I96" s="291"/>
      <c r="J96" s="67"/>
      <c r="K96" s="68"/>
      <c r="L96" s="69"/>
      <c r="M96" s="64"/>
      <c r="N96" s="306"/>
      <c r="O96" s="65"/>
      <c r="P96" s="70">
        <f t="shared" si="4"/>
        <v>0</v>
      </c>
      <c r="Q96" s="71" t="e">
        <f>#REF!+E98+#REF!+#REF!+#REF!+G98+#REF!+I98+J98+K98+#REF!</f>
        <v>#REF!</v>
      </c>
      <c r="S96"/>
    </row>
    <row r="97" spans="1:19" ht="18" customHeight="1" x14ac:dyDescent="0.25">
      <c r="A97" s="61" t="s">
        <v>241</v>
      </c>
      <c r="B97" s="62" t="s">
        <v>242</v>
      </c>
      <c r="C97" s="63">
        <v>0</v>
      </c>
      <c r="D97" s="63">
        <v>150</v>
      </c>
      <c r="E97" s="64"/>
      <c r="F97" s="282"/>
      <c r="G97" s="65"/>
      <c r="H97" s="66"/>
      <c r="I97" s="291"/>
      <c r="J97" s="67"/>
      <c r="K97" s="68"/>
      <c r="L97" s="69"/>
      <c r="M97" s="64"/>
      <c r="N97" s="306"/>
      <c r="O97" s="65"/>
      <c r="P97" s="70">
        <f t="shared" si="4"/>
        <v>150</v>
      </c>
      <c r="Q97" s="71" t="e">
        <f>#REF!+E99+#REF!+#REF!+#REF!+G99+#REF!+I99+J99+K99+#REF!</f>
        <v>#REF!</v>
      </c>
      <c r="S97"/>
    </row>
    <row r="98" spans="1:19" x14ac:dyDescent="0.25">
      <c r="A98" s="61" t="s">
        <v>243</v>
      </c>
      <c r="B98" s="62" t="s">
        <v>244</v>
      </c>
      <c r="C98" s="63">
        <v>0</v>
      </c>
      <c r="D98" s="63"/>
      <c r="E98" s="64"/>
      <c r="F98" s="282"/>
      <c r="G98" s="65"/>
      <c r="H98" s="66"/>
      <c r="I98" s="291"/>
      <c r="J98" s="67"/>
      <c r="K98" s="68"/>
      <c r="L98" s="69"/>
      <c r="M98" s="64"/>
      <c r="N98" s="306"/>
      <c r="O98" s="65">
        <v>500</v>
      </c>
      <c r="P98" s="70">
        <f t="shared" si="4"/>
        <v>500</v>
      </c>
      <c r="Q98" s="71" t="e">
        <f>#REF!+E100+#REF!+#REF!+#REF!+G100+#REF!+I100+J100+K100+#REF!</f>
        <v>#REF!</v>
      </c>
      <c r="S98"/>
    </row>
    <row r="99" spans="1:19" ht="23.25" customHeight="1" x14ac:dyDescent="0.25">
      <c r="A99" s="61" t="s">
        <v>245</v>
      </c>
      <c r="B99" s="78" t="s">
        <v>246</v>
      </c>
      <c r="C99" s="63"/>
      <c r="D99" s="63"/>
      <c r="E99" s="64"/>
      <c r="F99" s="282"/>
      <c r="G99" s="65"/>
      <c r="H99" s="66"/>
      <c r="I99" s="291"/>
      <c r="J99" s="67"/>
      <c r="K99" s="68"/>
      <c r="L99" s="69"/>
      <c r="M99" s="64"/>
      <c r="N99" s="306"/>
      <c r="O99" s="65"/>
      <c r="P99" s="70">
        <f t="shared" si="4"/>
        <v>0</v>
      </c>
      <c r="Q99" s="71" t="e">
        <f>#REF!+E101+#REF!+#REF!+#REF!+G101+#REF!+I101+J101+K101+#REF!</f>
        <v>#REF!</v>
      </c>
      <c r="S99"/>
    </row>
    <row r="100" spans="1:19" ht="20.100000000000001" customHeight="1" x14ac:dyDescent="0.25">
      <c r="A100" s="61" t="s">
        <v>247</v>
      </c>
      <c r="B100" s="62" t="s">
        <v>248</v>
      </c>
      <c r="C100" s="63"/>
      <c r="D100" s="63"/>
      <c r="E100" s="64"/>
      <c r="F100" s="282"/>
      <c r="G100" s="65"/>
      <c r="H100" s="66"/>
      <c r="I100" s="291"/>
      <c r="J100" s="67"/>
      <c r="K100" s="68"/>
      <c r="L100" s="69"/>
      <c r="M100" s="64"/>
      <c r="N100" s="306"/>
      <c r="O100" s="65"/>
      <c r="P100" s="70">
        <f t="shared" si="4"/>
        <v>0</v>
      </c>
      <c r="Q100" s="71" t="e">
        <f>#REF!+E102+#REF!+#REF!+#REF!+G102+#REF!+I102+J102+K102+#REF!</f>
        <v>#REF!</v>
      </c>
      <c r="S100"/>
    </row>
    <row r="101" spans="1:19" ht="20.100000000000001" customHeight="1" x14ac:dyDescent="0.25">
      <c r="A101" s="61" t="s">
        <v>249</v>
      </c>
      <c r="B101" s="78" t="s">
        <v>250</v>
      </c>
      <c r="C101" s="63"/>
      <c r="D101" s="63"/>
      <c r="E101" s="64"/>
      <c r="F101" s="282"/>
      <c r="G101" s="65"/>
      <c r="H101" s="66"/>
      <c r="I101" s="291"/>
      <c r="J101" s="67"/>
      <c r="K101" s="68"/>
      <c r="L101" s="69"/>
      <c r="M101" s="64"/>
      <c r="N101" s="306"/>
      <c r="O101" s="65"/>
      <c r="P101" s="70">
        <f t="shared" si="4"/>
        <v>0</v>
      </c>
      <c r="Q101" s="71" t="e">
        <f>#REF!+E103+#REF!+#REF!+#REF!+G103+#REF!+I103+J103+K103+#REF!</f>
        <v>#REF!</v>
      </c>
      <c r="S101"/>
    </row>
    <row r="102" spans="1:19" ht="22.5" customHeight="1" x14ac:dyDescent="0.25">
      <c r="A102" s="61" t="s">
        <v>251</v>
      </c>
      <c r="B102" s="62" t="s">
        <v>252</v>
      </c>
      <c r="C102" s="63">
        <v>0</v>
      </c>
      <c r="D102" s="63">
        <v>400</v>
      </c>
      <c r="E102" s="64"/>
      <c r="F102" s="282"/>
      <c r="G102" s="65"/>
      <c r="H102" s="66"/>
      <c r="I102" s="291"/>
      <c r="J102" s="67"/>
      <c r="K102" s="68"/>
      <c r="L102" s="69"/>
      <c r="M102" s="64"/>
      <c r="N102" s="306"/>
      <c r="O102" s="65"/>
      <c r="P102" s="70">
        <f t="shared" si="4"/>
        <v>400</v>
      </c>
      <c r="Q102" s="71" t="e">
        <f>#REF!+E104+#REF!+#REF!+#REF!+G104+#REF!+I104+J104+K104+#REF!</f>
        <v>#REF!</v>
      </c>
      <c r="S102"/>
    </row>
    <row r="103" spans="1:19" ht="15" customHeight="1" x14ac:dyDescent="0.25">
      <c r="A103" s="61" t="s">
        <v>253</v>
      </c>
      <c r="B103" s="62" t="s">
        <v>254</v>
      </c>
      <c r="C103" s="63"/>
      <c r="D103" s="63"/>
      <c r="E103" s="64"/>
      <c r="F103" s="282"/>
      <c r="G103" s="65"/>
      <c r="H103" s="66"/>
      <c r="I103" s="291"/>
      <c r="J103" s="67"/>
      <c r="K103" s="68"/>
      <c r="L103" s="69"/>
      <c r="M103" s="64"/>
      <c r="N103" s="306"/>
      <c r="O103" s="65"/>
      <c r="P103" s="70">
        <f t="shared" si="4"/>
        <v>0</v>
      </c>
      <c r="Q103" s="71" t="e">
        <f>#REF!+E105+#REF!+#REF!+#REF!+G105+#REF!+I105+J105+K105+#REF!</f>
        <v>#REF!</v>
      </c>
      <c r="S103"/>
    </row>
    <row r="104" spans="1:19" ht="14.25" customHeight="1" x14ac:dyDescent="0.25">
      <c r="A104" s="61" t="s">
        <v>255</v>
      </c>
      <c r="B104" s="62" t="s">
        <v>256</v>
      </c>
      <c r="C104" s="63"/>
      <c r="D104" s="63"/>
      <c r="E104" s="64"/>
      <c r="F104" s="282"/>
      <c r="G104" s="65"/>
      <c r="H104" s="66"/>
      <c r="I104" s="291"/>
      <c r="J104" s="67"/>
      <c r="K104" s="68"/>
      <c r="L104" s="69"/>
      <c r="M104" s="64"/>
      <c r="N104" s="306"/>
      <c r="O104" s="65">
        <v>500</v>
      </c>
      <c r="P104" s="70">
        <f t="shared" si="4"/>
        <v>500</v>
      </c>
      <c r="Q104" s="71" t="e">
        <f>#REF!+E106+#REF!+#REF!+#REF!+G106+#REF!+I106+J106+K106+#REF!</f>
        <v>#REF!</v>
      </c>
      <c r="S104"/>
    </row>
    <row r="105" spans="1:19" ht="14.25" customHeight="1" x14ac:dyDescent="0.25">
      <c r="A105" s="61" t="s">
        <v>257</v>
      </c>
      <c r="B105" s="62" t="s">
        <v>258</v>
      </c>
      <c r="C105" s="63"/>
      <c r="D105" s="63"/>
      <c r="E105" s="64"/>
      <c r="F105" s="282"/>
      <c r="G105" s="65"/>
      <c r="H105" s="66"/>
      <c r="I105" s="291"/>
      <c r="J105" s="67"/>
      <c r="K105" s="68"/>
      <c r="L105" s="69"/>
      <c r="M105" s="64"/>
      <c r="N105" s="306"/>
      <c r="O105" s="65">
        <v>200</v>
      </c>
      <c r="P105" s="70">
        <f t="shared" si="4"/>
        <v>200</v>
      </c>
      <c r="Q105" s="71" t="e">
        <f>#REF!+E107+#REF!+#REF!+#REF!+G107+#REF!+I107+J107+K107+#REF!</f>
        <v>#REF!</v>
      </c>
      <c r="S105"/>
    </row>
    <row r="106" spans="1:19" ht="14.25" customHeight="1" x14ac:dyDescent="0.25">
      <c r="A106" s="61" t="s">
        <v>259</v>
      </c>
      <c r="B106" s="78" t="s">
        <v>260</v>
      </c>
      <c r="C106" s="63"/>
      <c r="D106" s="63"/>
      <c r="E106" s="64"/>
      <c r="F106" s="282"/>
      <c r="G106" s="65"/>
      <c r="H106" s="66"/>
      <c r="I106" s="291"/>
      <c r="J106" s="67"/>
      <c r="K106" s="68"/>
      <c r="L106" s="69">
        <v>1500</v>
      </c>
      <c r="M106" s="64"/>
      <c r="N106" s="306"/>
      <c r="O106" s="65"/>
      <c r="P106" s="70">
        <f t="shared" si="4"/>
        <v>1500</v>
      </c>
      <c r="Q106" s="70">
        <f t="shared" ref="Q106" si="5">E106+F106+H106+I106+J106+K106+L106+O106+P106</f>
        <v>3000</v>
      </c>
      <c r="S106"/>
    </row>
    <row r="107" spans="1:19" ht="16.5" customHeight="1" x14ac:dyDescent="0.25">
      <c r="A107" s="61" t="s">
        <v>261</v>
      </c>
      <c r="B107" s="78" t="s">
        <v>262</v>
      </c>
      <c r="C107" s="63"/>
      <c r="D107" s="63"/>
      <c r="E107" s="64"/>
      <c r="F107" s="282"/>
      <c r="G107" s="65"/>
      <c r="H107" s="66"/>
      <c r="I107" s="291"/>
      <c r="J107" s="67"/>
      <c r="K107" s="68"/>
      <c r="L107" s="69"/>
      <c r="M107" s="64"/>
      <c r="N107" s="306"/>
      <c r="O107" s="65"/>
      <c r="P107" s="70">
        <f t="shared" si="4"/>
        <v>0</v>
      </c>
      <c r="Q107" s="71" t="e">
        <f>#REF!+E110+#REF!+#REF!+#REF!+G110+#REF!+I110+J110+K110+#REF!</f>
        <v>#REF!</v>
      </c>
      <c r="S107"/>
    </row>
    <row r="108" spans="1:19" ht="16.5" customHeight="1" x14ac:dyDescent="0.25">
      <c r="A108" s="61" t="s">
        <v>432</v>
      </c>
      <c r="B108" s="78" t="s">
        <v>344</v>
      </c>
      <c r="C108" s="63"/>
      <c r="D108" s="63"/>
      <c r="E108" s="64"/>
      <c r="F108" s="282"/>
      <c r="G108" s="65"/>
      <c r="H108" s="66"/>
      <c r="I108" s="291"/>
      <c r="J108" s="67"/>
      <c r="K108" s="68"/>
      <c r="L108" s="69"/>
      <c r="M108" s="64"/>
      <c r="N108" s="306"/>
      <c r="O108" s="65">
        <v>1500</v>
      </c>
      <c r="P108" s="70">
        <f t="shared" si="4"/>
        <v>1500</v>
      </c>
      <c r="Q108" s="71"/>
      <c r="S108"/>
    </row>
    <row r="109" spans="1:19" ht="17.25" customHeight="1" x14ac:dyDescent="0.25">
      <c r="A109" s="61" t="s">
        <v>263</v>
      </c>
      <c r="B109" s="62" t="s">
        <v>264</v>
      </c>
      <c r="C109" s="63">
        <v>0</v>
      </c>
      <c r="D109" s="63">
        <v>100</v>
      </c>
      <c r="E109" s="64"/>
      <c r="F109" s="282"/>
      <c r="G109" s="65"/>
      <c r="H109" s="66"/>
      <c r="I109" s="291"/>
      <c r="J109" s="67">
        <v>2000</v>
      </c>
      <c r="K109" s="68"/>
      <c r="L109" s="69"/>
      <c r="M109" s="64"/>
      <c r="N109" s="306">
        <v>4000</v>
      </c>
      <c r="O109" s="65">
        <v>2000</v>
      </c>
      <c r="P109" s="70">
        <f t="shared" si="4"/>
        <v>8100</v>
      </c>
      <c r="Q109" s="71" t="e">
        <f>#REF!+E114+#REF!+#REF!+#REF!+G114+#REF!+I114+J114+K114+#REF!</f>
        <v>#REF!</v>
      </c>
      <c r="S109"/>
    </row>
    <row r="110" spans="1:19" ht="17.25" customHeight="1" x14ac:dyDescent="0.25">
      <c r="A110" s="61" t="s">
        <v>265</v>
      </c>
      <c r="B110" s="78" t="s">
        <v>266</v>
      </c>
      <c r="C110" s="63">
        <v>0</v>
      </c>
      <c r="D110" s="63">
        <v>400</v>
      </c>
      <c r="E110" s="64"/>
      <c r="F110" s="282"/>
      <c r="G110" s="65"/>
      <c r="H110" s="66"/>
      <c r="I110" s="291"/>
      <c r="J110" s="67"/>
      <c r="K110" s="68"/>
      <c r="L110" s="69"/>
      <c r="M110" s="64"/>
      <c r="N110" s="306"/>
      <c r="O110" s="65"/>
      <c r="P110" s="70">
        <f t="shared" si="4"/>
        <v>400</v>
      </c>
      <c r="Q110" s="71"/>
      <c r="S110"/>
    </row>
    <row r="111" spans="1:19" ht="20.100000000000001" customHeight="1" x14ac:dyDescent="0.25">
      <c r="A111" s="61" t="s">
        <v>267</v>
      </c>
      <c r="B111" s="153" t="s">
        <v>268</v>
      </c>
      <c r="C111" s="154"/>
      <c r="D111" s="154"/>
      <c r="E111" s="155"/>
      <c r="F111" s="289"/>
      <c r="G111" s="156"/>
      <c r="H111" s="157"/>
      <c r="I111" s="298"/>
      <c r="J111" s="158"/>
      <c r="K111" s="159"/>
      <c r="L111" s="160"/>
      <c r="M111" s="155"/>
      <c r="N111" s="314"/>
      <c r="O111" s="126"/>
      <c r="P111" s="70">
        <f t="shared" si="4"/>
        <v>0</v>
      </c>
      <c r="Q111" s="71" t="e">
        <f>#REF!+E117+#REF!+#REF!+#REF!+G117+#REF!+I117+J117+K117+#REF!</f>
        <v>#REF!</v>
      </c>
      <c r="S111" s="161"/>
    </row>
    <row r="112" spans="1:19" ht="20.100000000000001" customHeight="1" x14ac:dyDescent="0.25">
      <c r="A112" s="61" t="s">
        <v>269</v>
      </c>
      <c r="B112" s="153" t="s">
        <v>270</v>
      </c>
      <c r="C112" s="154"/>
      <c r="D112" s="154"/>
      <c r="E112" s="155"/>
      <c r="F112" s="289"/>
      <c r="G112" s="156"/>
      <c r="H112" s="157"/>
      <c r="I112" s="298"/>
      <c r="J112" s="158"/>
      <c r="K112" s="159"/>
      <c r="L112" s="160"/>
      <c r="M112" s="155"/>
      <c r="N112" s="314"/>
      <c r="O112" s="126"/>
      <c r="P112" s="70">
        <f t="shared" si="4"/>
        <v>0</v>
      </c>
      <c r="Q112" s="162"/>
      <c r="S112"/>
    </row>
    <row r="113" spans="1:19" ht="15" customHeight="1" x14ac:dyDescent="0.25">
      <c r="A113" s="61" t="s">
        <v>271</v>
      </c>
      <c r="B113" s="153" t="s">
        <v>272</v>
      </c>
      <c r="C113" s="154"/>
      <c r="D113" s="154"/>
      <c r="E113" s="155"/>
      <c r="F113" s="289"/>
      <c r="G113" s="156"/>
      <c r="H113" s="157"/>
      <c r="I113" s="298"/>
      <c r="J113" s="158"/>
      <c r="K113" s="159"/>
      <c r="L113" s="160"/>
      <c r="M113" s="155"/>
      <c r="N113" s="314"/>
      <c r="O113" s="126"/>
      <c r="P113" s="70">
        <f t="shared" si="4"/>
        <v>0</v>
      </c>
      <c r="Q113" s="71" t="e">
        <f>I119+#REF!</f>
        <v>#REF!</v>
      </c>
      <c r="S113"/>
    </row>
    <row r="114" spans="1:19" ht="14.25" customHeight="1" x14ac:dyDescent="0.25">
      <c r="A114" s="61" t="s">
        <v>273</v>
      </c>
      <c r="B114" s="78" t="s">
        <v>274</v>
      </c>
      <c r="C114" s="63">
        <v>0</v>
      </c>
      <c r="D114" s="63"/>
      <c r="E114" s="64"/>
      <c r="F114" s="282"/>
      <c r="G114" s="65"/>
      <c r="H114" s="66"/>
      <c r="I114" s="291"/>
      <c r="J114" s="67"/>
      <c r="K114" s="68"/>
      <c r="L114" s="69"/>
      <c r="M114" s="64"/>
      <c r="N114" s="306"/>
      <c r="O114" s="65"/>
      <c r="P114" s="70">
        <f t="shared" si="4"/>
        <v>0</v>
      </c>
      <c r="Q114" s="71" t="e">
        <f>I120+#REF!</f>
        <v>#REF!</v>
      </c>
    </row>
    <row r="115" spans="1:19" ht="14.25" customHeight="1" x14ac:dyDescent="0.25">
      <c r="A115" s="61" t="s">
        <v>275</v>
      </c>
      <c r="B115" s="163" t="s">
        <v>276</v>
      </c>
      <c r="C115" s="63"/>
      <c r="D115" s="63"/>
      <c r="E115" s="64"/>
      <c r="F115" s="282"/>
      <c r="G115" s="65"/>
      <c r="H115" s="66"/>
      <c r="I115" s="291"/>
      <c r="J115" s="67"/>
      <c r="K115" s="68"/>
      <c r="L115" s="69"/>
      <c r="M115" s="64">
        <v>33000</v>
      </c>
      <c r="N115" s="306"/>
      <c r="O115" s="65">
        <v>0</v>
      </c>
      <c r="P115" s="70">
        <f t="shared" si="4"/>
        <v>0</v>
      </c>
      <c r="Q115" s="71" t="e">
        <f>I121+#REF!</f>
        <v>#REF!</v>
      </c>
    </row>
    <row r="116" spans="1:19" ht="14.25" customHeight="1" x14ac:dyDescent="0.25">
      <c r="A116" s="61" t="s">
        <v>433</v>
      </c>
      <c r="B116" s="163" t="s">
        <v>434</v>
      </c>
      <c r="C116" s="63"/>
      <c r="D116" s="63"/>
      <c r="E116" s="64"/>
      <c r="F116" s="282"/>
      <c r="G116" s="65"/>
      <c r="H116" s="66"/>
      <c r="I116" s="291"/>
      <c r="J116" s="67"/>
      <c r="K116" s="68"/>
      <c r="L116" s="69"/>
      <c r="M116" s="64"/>
      <c r="N116" s="306"/>
      <c r="O116" s="65">
        <v>1500</v>
      </c>
      <c r="P116" s="70">
        <f t="shared" si="4"/>
        <v>1500</v>
      </c>
      <c r="Q116" s="71"/>
    </row>
    <row r="117" spans="1:19" ht="16.5" customHeight="1" x14ac:dyDescent="0.25">
      <c r="A117" s="81" t="s">
        <v>277</v>
      </c>
      <c r="B117" s="82"/>
      <c r="C117" s="83">
        <f t="shared" ref="C117:K117" si="6">SUM(C29:C115)</f>
        <v>67356.06</v>
      </c>
      <c r="D117" s="83">
        <f t="shared" si="6"/>
        <v>69460.94</v>
      </c>
      <c r="E117" s="84">
        <f t="shared" si="6"/>
        <v>100000</v>
      </c>
      <c r="F117" s="84">
        <f t="shared" si="6"/>
        <v>55000</v>
      </c>
      <c r="G117" s="85">
        <f t="shared" si="6"/>
        <v>130000</v>
      </c>
      <c r="H117" s="86">
        <f t="shared" si="6"/>
        <v>165000</v>
      </c>
      <c r="I117" s="275">
        <f t="shared" si="6"/>
        <v>0</v>
      </c>
      <c r="J117" s="87">
        <f t="shared" si="6"/>
        <v>35000</v>
      </c>
      <c r="K117" s="88">
        <f t="shared" si="6"/>
        <v>0</v>
      </c>
      <c r="L117" s="89">
        <f>SUM(L29:L115)</f>
        <v>2400000</v>
      </c>
      <c r="M117" s="84">
        <f>SUM(M29:M115)</f>
        <v>33000</v>
      </c>
      <c r="N117" s="307">
        <f>SUM(N29:N115)</f>
        <v>65500</v>
      </c>
      <c r="O117" s="85">
        <f>SUM(O29:O116)</f>
        <v>80300</v>
      </c>
      <c r="P117" s="70">
        <f>C117+D117+E117+F117+G117+H117+I117+J117+L117+M117+N117+O117</f>
        <v>3200617</v>
      </c>
      <c r="Q117" s="71" t="e">
        <f>I122+#REF!</f>
        <v>#REF!</v>
      </c>
    </row>
    <row r="118" spans="1:19" ht="16.5" customHeight="1" x14ac:dyDescent="0.25">
      <c r="A118" s="81"/>
      <c r="B118" s="82"/>
      <c r="C118" s="83"/>
      <c r="D118" s="83"/>
      <c r="E118" s="164"/>
      <c r="F118" s="283"/>
      <c r="G118" s="165"/>
      <c r="H118" s="166"/>
      <c r="I118" s="299"/>
      <c r="J118" s="167"/>
      <c r="K118" s="168"/>
      <c r="L118" s="169"/>
      <c r="M118" s="164"/>
      <c r="N118" s="315"/>
      <c r="O118" s="126"/>
      <c r="P118" s="70">
        <f t="shared" ref="P118:P125" si="7">C118+E118+G118+H118+I118+J118+L118+O118</f>
        <v>0</v>
      </c>
      <c r="Q118" s="71" t="e">
        <f>I123+#REF!</f>
        <v>#REF!</v>
      </c>
    </row>
    <row r="119" spans="1:19" ht="12.75" customHeight="1" x14ac:dyDescent="0.25">
      <c r="A119" s="61" t="s">
        <v>456</v>
      </c>
      <c r="B119" s="170" t="s">
        <v>278</v>
      </c>
      <c r="C119" s="63"/>
      <c r="D119" s="63"/>
      <c r="E119" s="128"/>
      <c r="F119" s="282"/>
      <c r="G119" s="126"/>
      <c r="H119" s="127"/>
      <c r="I119" s="295"/>
      <c r="J119" s="129"/>
      <c r="K119" s="171"/>
      <c r="L119" s="130"/>
      <c r="M119" s="128"/>
      <c r="N119" s="311">
        <v>1500</v>
      </c>
      <c r="O119" s="126">
        <v>3500</v>
      </c>
      <c r="P119" s="70">
        <f>C119+E119+G119+H119+I119+J119+L119+N119+O119</f>
        <v>5000</v>
      </c>
      <c r="Q119" s="71">
        <v>24000</v>
      </c>
    </row>
    <row r="120" spans="1:19" ht="12.75" customHeight="1" x14ac:dyDescent="0.25">
      <c r="A120" s="61" t="s">
        <v>279</v>
      </c>
      <c r="B120" s="170" t="s">
        <v>280</v>
      </c>
      <c r="C120" s="63"/>
      <c r="D120" s="63"/>
      <c r="E120" s="128"/>
      <c r="F120" s="282"/>
      <c r="G120" s="126"/>
      <c r="H120" s="127"/>
      <c r="I120" s="295"/>
      <c r="J120" s="129"/>
      <c r="K120" s="171"/>
      <c r="L120" s="130"/>
      <c r="M120" s="128"/>
      <c r="N120" s="311">
        <v>1000</v>
      </c>
      <c r="O120" s="126">
        <v>1000</v>
      </c>
      <c r="P120" s="70">
        <f t="shared" ref="P120:P123" si="8">C120+E120+G120+H120+I120+J120+L120+N120+O120</f>
        <v>2000</v>
      </c>
      <c r="Q120" s="71"/>
    </row>
    <row r="121" spans="1:19" ht="15" customHeight="1" x14ac:dyDescent="0.25">
      <c r="A121" s="61" t="s">
        <v>281</v>
      </c>
      <c r="B121" s="170" t="s">
        <v>282</v>
      </c>
      <c r="C121" s="63"/>
      <c r="D121" s="63"/>
      <c r="E121" s="128"/>
      <c r="F121" s="282"/>
      <c r="G121" s="126"/>
      <c r="H121" s="127"/>
      <c r="I121" s="295"/>
      <c r="J121" s="129"/>
      <c r="K121" s="171"/>
      <c r="L121" s="130"/>
      <c r="M121" s="128"/>
      <c r="N121" s="311"/>
      <c r="O121" s="126"/>
      <c r="P121" s="70">
        <f t="shared" si="8"/>
        <v>0</v>
      </c>
      <c r="Q121" s="71"/>
    </row>
    <row r="122" spans="1:19" ht="15" customHeight="1" x14ac:dyDescent="0.25">
      <c r="A122" s="61" t="s">
        <v>283</v>
      </c>
      <c r="B122" s="170" t="s">
        <v>284</v>
      </c>
      <c r="C122" s="63"/>
      <c r="D122" s="63"/>
      <c r="E122" s="128"/>
      <c r="F122" s="282"/>
      <c r="G122" s="126"/>
      <c r="H122" s="127"/>
      <c r="I122" s="295"/>
      <c r="J122" s="129"/>
      <c r="K122" s="171"/>
      <c r="L122" s="130"/>
      <c r="M122" s="128"/>
      <c r="N122" s="311"/>
      <c r="O122" s="126"/>
      <c r="P122" s="70">
        <f t="shared" si="8"/>
        <v>0</v>
      </c>
      <c r="Q122" s="71" t="e">
        <f>SUM(#REF!)</f>
        <v>#REF!</v>
      </c>
      <c r="R122" s="172">
        <f>P117+P126</f>
        <v>3218617</v>
      </c>
      <c r="S122" s="173"/>
    </row>
    <row r="123" spans="1:19" ht="20.100000000000001" customHeight="1" x14ac:dyDescent="0.25">
      <c r="A123" s="61" t="s">
        <v>285</v>
      </c>
      <c r="B123" s="170" t="s">
        <v>286</v>
      </c>
      <c r="C123" s="63"/>
      <c r="D123" s="63"/>
      <c r="E123" s="128"/>
      <c r="F123" s="282"/>
      <c r="G123" s="126"/>
      <c r="H123" s="127"/>
      <c r="I123" s="295"/>
      <c r="J123" s="129"/>
      <c r="K123" s="171"/>
      <c r="L123" s="130"/>
      <c r="M123" s="128"/>
      <c r="N123" s="311">
        <v>2000</v>
      </c>
      <c r="O123" s="126">
        <v>3000</v>
      </c>
      <c r="P123" s="70">
        <f t="shared" si="8"/>
        <v>5000</v>
      </c>
      <c r="Q123" s="71"/>
    </row>
    <row r="124" spans="1:19" ht="20.100000000000001" customHeight="1" x14ac:dyDescent="0.25">
      <c r="A124" s="61" t="s">
        <v>287</v>
      </c>
      <c r="B124" s="170" t="s">
        <v>457</v>
      </c>
      <c r="C124" s="63"/>
      <c r="D124" s="63"/>
      <c r="E124" s="128"/>
      <c r="F124" s="282"/>
      <c r="G124" s="126"/>
      <c r="H124" s="127"/>
      <c r="I124" s="295">
        <v>1000</v>
      </c>
      <c r="J124" s="129"/>
      <c r="K124" s="171"/>
      <c r="L124" s="130"/>
      <c r="M124" s="128">
        <v>3000</v>
      </c>
      <c r="N124" s="311"/>
      <c r="O124" s="126">
        <v>2000</v>
      </c>
      <c r="P124" s="70">
        <f>C124+E124+G124+H124+I124+J124+L124+M124+N124+O124</f>
        <v>6000</v>
      </c>
      <c r="Q124" s="112"/>
    </row>
    <row r="125" spans="1:19" ht="20.100000000000001" customHeight="1" x14ac:dyDescent="0.25">
      <c r="A125" s="61" t="s">
        <v>288</v>
      </c>
      <c r="B125" s="170" t="s">
        <v>289</v>
      </c>
      <c r="C125" s="63"/>
      <c r="D125" s="63"/>
      <c r="E125" s="128"/>
      <c r="F125" s="282"/>
      <c r="G125" s="126"/>
      <c r="H125" s="127"/>
      <c r="I125" s="295"/>
      <c r="J125" s="129"/>
      <c r="K125" s="171"/>
      <c r="L125" s="130"/>
      <c r="M125" s="128"/>
      <c r="N125" s="311"/>
      <c r="O125" s="126"/>
      <c r="P125" s="70">
        <f t="shared" si="7"/>
        <v>0</v>
      </c>
      <c r="Q125" s="112"/>
    </row>
    <row r="126" spans="1:19" ht="20.100000000000001" customHeight="1" x14ac:dyDescent="0.25">
      <c r="A126" s="81" t="s">
        <v>290</v>
      </c>
      <c r="B126" s="82"/>
      <c r="C126" s="63"/>
      <c r="D126" s="63"/>
      <c r="E126" s="128"/>
      <c r="F126" s="282"/>
      <c r="G126" s="126"/>
      <c r="H126" s="127"/>
      <c r="I126" s="299">
        <f>SUM(I119:I125)</f>
        <v>1000</v>
      </c>
      <c r="J126" s="129"/>
      <c r="K126" s="171"/>
      <c r="L126" s="130"/>
      <c r="M126" s="164">
        <f>SUM(M119:M125)</f>
        <v>3000</v>
      </c>
      <c r="N126" s="315">
        <f>SUM(N119:N125)</f>
        <v>4500</v>
      </c>
      <c r="O126" s="165">
        <f>SUM(O119:O125)</f>
        <v>9500</v>
      </c>
      <c r="P126" s="70">
        <f>C126+E126+G126+H126+I126+J126+L126+M126+N126+O126</f>
        <v>18000</v>
      </c>
      <c r="Q126" s="112"/>
    </row>
    <row r="127" spans="1:19" ht="20.100000000000001" customHeight="1" x14ac:dyDescent="0.25">
      <c r="A127" s="174"/>
      <c r="B127" s="175"/>
      <c r="C127" s="63"/>
      <c r="D127" s="63"/>
      <c r="E127" s="128"/>
      <c r="F127" s="282"/>
      <c r="G127" s="126"/>
      <c r="H127" s="127"/>
      <c r="I127" s="295"/>
      <c r="J127" s="129"/>
      <c r="K127" s="171"/>
      <c r="L127" s="130"/>
      <c r="M127" s="128"/>
      <c r="N127" s="311"/>
      <c r="O127" s="126"/>
      <c r="P127" s="70"/>
      <c r="Q127" s="112"/>
    </row>
    <row r="128" spans="1:19" ht="20.100000000000001" customHeight="1" x14ac:dyDescent="0.25">
      <c r="A128" s="176"/>
      <c r="B128" s="103" t="s">
        <v>291</v>
      </c>
      <c r="C128" s="177"/>
      <c r="D128" s="177"/>
      <c r="E128" s="131"/>
      <c r="F128" s="131"/>
      <c r="G128" s="131"/>
      <c r="H128" s="131"/>
      <c r="I128" s="131"/>
      <c r="J128" s="131"/>
      <c r="K128" s="131"/>
      <c r="L128" s="131"/>
      <c r="M128" s="131"/>
      <c r="N128" s="131"/>
      <c r="O128" s="131"/>
      <c r="P128" s="177"/>
      <c r="Q128" s="112"/>
    </row>
    <row r="129" spans="1:17" ht="20.100000000000001" customHeight="1" x14ac:dyDescent="0.25">
      <c r="A129" s="176" t="s">
        <v>292</v>
      </c>
      <c r="B129" s="176"/>
      <c r="C129" s="177">
        <f t="shared" ref="C129:F129" si="9">C21+C24+C26-C117-C126</f>
        <v>0</v>
      </c>
      <c r="D129" s="177">
        <f t="shared" si="9"/>
        <v>0</v>
      </c>
      <c r="E129" s="177">
        <f t="shared" si="9"/>
        <v>0</v>
      </c>
      <c r="F129" s="177">
        <f t="shared" si="9"/>
        <v>0</v>
      </c>
      <c r="G129" s="177">
        <f t="shared" ref="G129:N129" si="10">G21+G24+G26-G117-G126</f>
        <v>0</v>
      </c>
      <c r="H129" s="177">
        <f t="shared" si="10"/>
        <v>0</v>
      </c>
      <c r="I129" s="177">
        <f t="shared" si="10"/>
        <v>0</v>
      </c>
      <c r="J129" s="177">
        <f t="shared" si="10"/>
        <v>0</v>
      </c>
      <c r="K129" s="177">
        <f t="shared" si="10"/>
        <v>0</v>
      </c>
      <c r="L129" s="177">
        <f t="shared" si="10"/>
        <v>0</v>
      </c>
      <c r="M129" s="177">
        <f t="shared" si="10"/>
        <v>0</v>
      </c>
      <c r="N129" s="177">
        <f t="shared" si="10"/>
        <v>0</v>
      </c>
      <c r="O129" s="177">
        <f>O21+O23-O117-O126</f>
        <v>0</v>
      </c>
      <c r="P129" s="177">
        <f>P21+P24+P26-P117-P126</f>
        <v>0</v>
      </c>
      <c r="Q129" s="112"/>
    </row>
    <row r="130" spans="1:17" ht="20.100000000000001" customHeight="1" x14ac:dyDescent="0.25">
      <c r="A130" s="176"/>
      <c r="B130" s="176"/>
      <c r="C130" s="177"/>
      <c r="D130" s="177"/>
      <c r="E130" s="177"/>
      <c r="F130" s="177"/>
      <c r="G130" s="177"/>
      <c r="H130" s="177"/>
      <c r="I130" s="177"/>
      <c r="J130" s="177"/>
      <c r="K130" s="177"/>
      <c r="L130" s="177"/>
      <c r="M130" s="177"/>
      <c r="N130" s="177"/>
      <c r="O130" s="177"/>
      <c r="P130" s="177"/>
      <c r="Q130" s="112"/>
    </row>
    <row r="131" spans="1:17" ht="20.100000000000001" customHeight="1" x14ac:dyDescent="0.25">
      <c r="A131" s="176"/>
      <c r="B131" s="176"/>
      <c r="C131" s="177"/>
      <c r="D131" s="177"/>
      <c r="E131" s="177"/>
      <c r="F131" s="177"/>
      <c r="G131" s="177"/>
      <c r="H131" s="177"/>
      <c r="I131" s="177"/>
      <c r="J131" s="177"/>
      <c r="K131" s="177"/>
      <c r="L131" s="177"/>
      <c r="M131" s="177"/>
      <c r="N131" s="177"/>
      <c r="O131" s="177"/>
      <c r="P131" s="177"/>
      <c r="Q131" s="112"/>
    </row>
    <row r="132" spans="1:17" ht="20.100000000000001" customHeight="1" x14ac:dyDescent="0.25">
      <c r="A132" s="176"/>
      <c r="B132" s="176"/>
      <c r="C132" s="177"/>
      <c r="D132" s="177"/>
      <c r="E132" s="177"/>
      <c r="F132" s="177"/>
      <c r="G132" s="177"/>
      <c r="H132" s="177"/>
      <c r="I132" s="177"/>
      <c r="J132" s="177"/>
      <c r="K132" s="177"/>
      <c r="L132" s="177"/>
      <c r="M132" s="177"/>
      <c r="N132" s="177"/>
      <c r="O132" s="177"/>
      <c r="P132" s="177"/>
      <c r="Q132" s="112"/>
    </row>
    <row r="133" spans="1:17" x14ac:dyDescent="0.25">
      <c r="A133" s="176"/>
      <c r="B133" s="103"/>
      <c r="C133" s="178"/>
      <c r="D133" s="178"/>
      <c r="E133" s="179"/>
      <c r="F133" s="179"/>
      <c r="G133" s="179"/>
      <c r="H133" s="179"/>
      <c r="I133" s="179"/>
      <c r="J133" s="179"/>
      <c r="K133" s="179"/>
      <c r="L133" s="179"/>
      <c r="M133" s="179"/>
      <c r="N133" s="179"/>
      <c r="O133" s="179"/>
      <c r="P133" s="178"/>
      <c r="Q133" s="112"/>
    </row>
    <row r="134" spans="1:17" x14ac:dyDescent="0.2">
      <c r="A134" s="176"/>
      <c r="B134" s="180" t="s">
        <v>478</v>
      </c>
      <c r="C134" s="178"/>
      <c r="D134" s="178"/>
      <c r="E134" s="179"/>
      <c r="F134" s="179"/>
      <c r="G134" s="179"/>
      <c r="H134" s="181"/>
      <c r="I134" s="181"/>
      <c r="J134" s="181"/>
      <c r="K134" s="181"/>
      <c r="L134" s="181"/>
      <c r="M134" s="181"/>
      <c r="N134" s="181"/>
      <c r="O134" s="179"/>
      <c r="P134" s="178"/>
      <c r="Q134" s="112"/>
    </row>
    <row r="135" spans="1:17" x14ac:dyDescent="0.2">
      <c r="A135" s="182"/>
      <c r="B135" s="180"/>
      <c r="C135" s="183"/>
      <c r="D135" s="183"/>
      <c r="E135" s="132"/>
      <c r="F135" s="132"/>
      <c r="G135" s="132"/>
      <c r="H135" s="132"/>
      <c r="I135" s="132"/>
      <c r="J135" s="131"/>
      <c r="K135" s="131"/>
      <c r="L135" s="184"/>
      <c r="M135" s="184"/>
      <c r="N135" s="184"/>
      <c r="O135" s="184"/>
      <c r="P135" s="178"/>
      <c r="Q135" s="112"/>
    </row>
    <row r="136" spans="1:17" x14ac:dyDescent="0.2">
      <c r="A136" s="182"/>
      <c r="B136" s="180" t="s">
        <v>293</v>
      </c>
      <c r="C136" s="183"/>
      <c r="D136" s="183"/>
      <c r="E136" s="132" t="s">
        <v>294</v>
      </c>
      <c r="F136" s="132"/>
      <c r="G136" s="132"/>
      <c r="H136" s="132"/>
      <c r="I136" s="132" t="s">
        <v>295</v>
      </c>
      <c r="J136" s="131"/>
      <c r="K136" s="131"/>
      <c r="L136" s="131"/>
      <c r="M136" s="131"/>
      <c r="N136" s="131"/>
      <c r="O136" s="179"/>
      <c r="P136" s="178"/>
    </row>
    <row r="137" spans="1:17" ht="22.5" x14ac:dyDescent="0.2">
      <c r="A137" s="182"/>
      <c r="B137" s="248" t="s">
        <v>419</v>
      </c>
      <c r="C137" s="183"/>
      <c r="D137" s="183"/>
      <c r="E137" s="132" t="s">
        <v>450</v>
      </c>
      <c r="F137" s="132"/>
      <c r="G137" s="132"/>
      <c r="H137" s="132"/>
      <c r="I137" s="132" t="s">
        <v>296</v>
      </c>
      <c r="J137" s="131"/>
      <c r="K137" s="131"/>
      <c r="L137" s="131"/>
      <c r="M137" s="131"/>
      <c r="N137" s="131"/>
      <c r="O137" s="179"/>
      <c r="P137" s="178"/>
    </row>
    <row r="138" spans="1:17" x14ac:dyDescent="0.2">
      <c r="A138" s="182"/>
      <c r="B138" s="180"/>
      <c r="C138" s="183"/>
      <c r="D138" s="183"/>
      <c r="E138" s="132"/>
      <c r="F138" s="132"/>
      <c r="G138" s="132"/>
      <c r="H138" s="132"/>
      <c r="I138" s="132" t="s">
        <v>423</v>
      </c>
      <c r="J138" s="131"/>
      <c r="K138" s="131"/>
      <c r="L138" s="131"/>
      <c r="M138" s="131"/>
      <c r="N138" s="131"/>
      <c r="O138" s="179"/>
      <c r="P138" s="178"/>
    </row>
    <row r="139" spans="1:17" x14ac:dyDescent="0.2">
      <c r="A139" s="182"/>
      <c r="B139" s="180" t="s">
        <v>297</v>
      </c>
      <c r="C139" s="183"/>
      <c r="D139" s="183"/>
      <c r="E139" s="132" t="s">
        <v>298</v>
      </c>
      <c r="F139" s="132"/>
      <c r="G139" s="132"/>
      <c r="H139" s="132"/>
      <c r="I139" s="132" t="s">
        <v>420</v>
      </c>
      <c r="J139" s="131"/>
      <c r="K139" s="131"/>
      <c r="L139" s="131"/>
      <c r="M139" s="131"/>
      <c r="N139" s="131"/>
      <c r="O139" s="179"/>
      <c r="P139" s="178"/>
    </row>
    <row r="140" spans="1:17" x14ac:dyDescent="0.25">
      <c r="A140" s="186"/>
      <c r="B140" s="112"/>
      <c r="C140" s="177"/>
      <c r="D140" s="177"/>
      <c r="E140" s="131"/>
      <c r="F140" s="131"/>
      <c r="G140" s="131"/>
      <c r="H140" s="131"/>
      <c r="I140" s="131"/>
      <c r="J140" s="131"/>
      <c r="K140" s="131"/>
      <c r="L140" s="131"/>
      <c r="M140" s="131"/>
      <c r="N140" s="131"/>
      <c r="O140" s="179"/>
      <c r="P140" s="178"/>
    </row>
    <row r="141" spans="1:17" x14ac:dyDescent="0.25">
      <c r="C141" s="188"/>
      <c r="D141" s="188"/>
      <c r="E141" s="189"/>
      <c r="F141" s="189"/>
      <c r="G141" s="189"/>
      <c r="H141" s="189"/>
      <c r="I141" s="189"/>
      <c r="J141" s="189"/>
      <c r="K141" s="189"/>
      <c r="L141" s="189"/>
      <c r="M141" s="189"/>
      <c r="N141" s="189"/>
      <c r="O141" s="189"/>
      <c r="P141" s="188"/>
    </row>
    <row r="142" spans="1:17" x14ac:dyDescent="0.25">
      <c r="C142" s="188"/>
      <c r="D142" s="188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8"/>
    </row>
    <row r="143" spans="1:17" x14ac:dyDescent="0.25">
      <c r="C143" s="188"/>
      <c r="D143" s="188"/>
      <c r="E143" s="189"/>
      <c r="F143" s="189"/>
      <c r="G143" s="189"/>
      <c r="H143" s="189"/>
      <c r="I143" s="189"/>
      <c r="J143" s="189"/>
      <c r="K143" s="189"/>
      <c r="L143" s="189"/>
      <c r="M143" s="189"/>
      <c r="N143" s="189"/>
      <c r="O143" s="189"/>
      <c r="P143" s="188"/>
    </row>
    <row r="144" spans="1:17" x14ac:dyDescent="0.25">
      <c r="C144" s="188"/>
      <c r="D144" s="188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  <c r="O144" s="189"/>
      <c r="P144" s="188"/>
    </row>
    <row r="145" spans="3:16" x14ac:dyDescent="0.25">
      <c r="C145" s="188"/>
      <c r="D145" s="188"/>
      <c r="E145" s="189"/>
      <c r="F145" s="189"/>
      <c r="G145" s="189"/>
      <c r="H145" s="189"/>
      <c r="I145" s="189"/>
      <c r="J145" s="189"/>
      <c r="K145" s="189"/>
      <c r="L145" s="189"/>
      <c r="M145" s="189"/>
      <c r="N145" s="189"/>
      <c r="O145" s="189"/>
      <c r="P145" s="188"/>
    </row>
    <row r="146" spans="3:16" x14ac:dyDescent="0.25">
      <c r="C146" s="188"/>
      <c r="D146" s="188"/>
      <c r="E146" s="189"/>
      <c r="F146" s="189"/>
      <c r="G146" s="189"/>
      <c r="H146" s="189"/>
      <c r="I146" s="189"/>
      <c r="J146" s="189"/>
      <c r="K146" s="189"/>
      <c r="L146" s="189"/>
      <c r="M146" s="189"/>
      <c r="N146" s="189"/>
      <c r="O146" s="189"/>
      <c r="P146" s="188"/>
    </row>
    <row r="147" spans="3:16" x14ac:dyDescent="0.25">
      <c r="C147" s="188"/>
      <c r="D147" s="188"/>
      <c r="E147" s="189"/>
      <c r="F147" s="189"/>
      <c r="G147" s="189"/>
      <c r="H147" s="189"/>
      <c r="I147" s="189"/>
      <c r="J147" s="189"/>
      <c r="K147" s="189"/>
      <c r="L147" s="189"/>
      <c r="M147" s="189"/>
      <c r="N147" s="189"/>
      <c r="O147" s="189"/>
      <c r="P147" s="188"/>
    </row>
    <row r="148" spans="3:16" x14ac:dyDescent="0.25">
      <c r="C148" s="188"/>
      <c r="D148" s="188"/>
      <c r="E148" s="189"/>
      <c r="F148" s="189"/>
      <c r="G148" s="189"/>
      <c r="H148" s="189"/>
      <c r="I148" s="189"/>
      <c r="J148" s="189"/>
      <c r="K148" s="189"/>
      <c r="L148" s="189"/>
      <c r="M148" s="189"/>
      <c r="N148" s="189"/>
      <c r="O148" s="189"/>
      <c r="P148" s="188"/>
    </row>
    <row r="149" spans="3:16" x14ac:dyDescent="0.25">
      <c r="C149" s="188"/>
      <c r="D149" s="188"/>
      <c r="E149" s="189"/>
      <c r="F149" s="189"/>
      <c r="G149" s="189"/>
      <c r="H149" s="189"/>
      <c r="I149" s="189"/>
      <c r="J149" s="189"/>
      <c r="K149" s="189"/>
      <c r="L149" s="189"/>
      <c r="M149" s="189"/>
      <c r="N149" s="189"/>
      <c r="O149" s="189"/>
      <c r="P149" s="188"/>
    </row>
    <row r="150" spans="3:16" x14ac:dyDescent="0.25">
      <c r="C150" s="188"/>
      <c r="D150" s="188"/>
      <c r="E150" s="189"/>
      <c r="F150" s="189"/>
      <c r="G150" s="189"/>
      <c r="H150" s="189"/>
      <c r="I150" s="189"/>
      <c r="J150" s="189"/>
      <c r="K150" s="189"/>
      <c r="L150" s="189"/>
      <c r="M150" s="189"/>
      <c r="N150" s="189"/>
      <c r="O150" s="189"/>
      <c r="P150" s="188"/>
    </row>
    <row r="151" spans="3:16" x14ac:dyDescent="0.25">
      <c r="C151" s="188"/>
      <c r="D151" s="188"/>
      <c r="E151" s="189"/>
      <c r="F151" s="189"/>
      <c r="G151" s="189"/>
      <c r="H151" s="189"/>
      <c r="I151" s="189"/>
      <c r="J151" s="189"/>
      <c r="K151" s="189"/>
      <c r="L151" s="189"/>
      <c r="M151" s="189"/>
      <c r="N151" s="189"/>
      <c r="O151" s="189"/>
      <c r="P151" s="188"/>
    </row>
    <row r="152" spans="3:16" x14ac:dyDescent="0.25">
      <c r="C152" s="188"/>
      <c r="D152" s="188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  <c r="O152" s="189"/>
      <c r="P152" s="188"/>
    </row>
    <row r="153" spans="3:16" x14ac:dyDescent="0.25">
      <c r="C153" s="188"/>
      <c r="D153" s="188"/>
      <c r="E153" s="189"/>
      <c r="F153" s="189"/>
      <c r="G153" s="189"/>
      <c r="H153" s="189"/>
      <c r="I153" s="189"/>
      <c r="J153" s="189"/>
      <c r="K153" s="189"/>
      <c r="L153" s="189"/>
      <c r="M153" s="189"/>
      <c r="N153" s="189"/>
      <c r="O153" s="189"/>
      <c r="P153" s="188"/>
    </row>
    <row r="154" spans="3:16" x14ac:dyDescent="0.25">
      <c r="C154" s="188"/>
      <c r="D154" s="188"/>
      <c r="E154" s="189"/>
      <c r="F154" s="189"/>
      <c r="G154" s="189"/>
      <c r="H154" s="189"/>
      <c r="I154" s="189"/>
      <c r="J154" s="189"/>
      <c r="K154" s="189"/>
      <c r="L154" s="189"/>
      <c r="M154" s="189"/>
      <c r="N154" s="189"/>
      <c r="O154" s="189"/>
      <c r="P154" s="188"/>
    </row>
    <row r="155" spans="3:16" x14ac:dyDescent="0.25">
      <c r="C155" s="188"/>
      <c r="D155" s="188"/>
      <c r="E155" s="189"/>
      <c r="F155" s="189"/>
      <c r="G155" s="189"/>
      <c r="H155" s="189"/>
      <c r="I155" s="189"/>
      <c r="J155" s="189"/>
      <c r="K155" s="189"/>
      <c r="L155" s="189"/>
      <c r="M155" s="189"/>
      <c r="N155" s="189"/>
      <c r="O155" s="189"/>
      <c r="P155" s="188"/>
    </row>
    <row r="156" spans="3:16" x14ac:dyDescent="0.25">
      <c r="C156" s="188"/>
      <c r="D156" s="188"/>
      <c r="E156" s="189"/>
      <c r="F156" s="189"/>
      <c r="G156" s="189"/>
      <c r="H156" s="189"/>
      <c r="I156" s="189"/>
      <c r="J156" s="189"/>
      <c r="K156" s="189"/>
      <c r="L156" s="189"/>
      <c r="M156" s="189"/>
      <c r="N156" s="189"/>
      <c r="O156" s="189"/>
      <c r="P156" s="188"/>
    </row>
    <row r="157" spans="3:16" x14ac:dyDescent="0.25">
      <c r="C157" s="188"/>
      <c r="D157" s="188"/>
      <c r="E157" s="189"/>
      <c r="F157" s="189"/>
      <c r="G157" s="189"/>
      <c r="H157" s="189"/>
      <c r="I157" s="189"/>
      <c r="J157" s="189"/>
      <c r="K157" s="189"/>
      <c r="L157" s="189"/>
      <c r="M157" s="189"/>
      <c r="N157" s="189"/>
      <c r="O157" s="189"/>
      <c r="P157" s="188"/>
    </row>
    <row r="158" spans="3:16" x14ac:dyDescent="0.25">
      <c r="C158" s="188"/>
      <c r="D158" s="188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8"/>
    </row>
    <row r="159" spans="3:16" x14ac:dyDescent="0.25">
      <c r="C159" s="188"/>
      <c r="D159" s="188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  <c r="O159" s="189"/>
      <c r="P159" s="188"/>
    </row>
    <row r="160" spans="3:16" x14ac:dyDescent="0.25">
      <c r="C160" s="188"/>
      <c r="D160" s="188"/>
      <c r="E160" s="189"/>
      <c r="F160" s="189"/>
      <c r="G160" s="189"/>
      <c r="H160" s="189"/>
      <c r="I160" s="189"/>
      <c r="J160" s="189"/>
      <c r="K160" s="189"/>
      <c r="L160" s="189"/>
      <c r="M160" s="189"/>
      <c r="N160" s="189"/>
      <c r="O160" s="189"/>
      <c r="P160" s="188"/>
    </row>
    <row r="161" spans="8:14" x14ac:dyDescent="0.25">
      <c r="H161" s="189"/>
      <c r="M161" s="189"/>
      <c r="N161" s="189"/>
    </row>
    <row r="162" spans="8:14" x14ac:dyDescent="0.25">
      <c r="H162" s="189"/>
      <c r="M162" s="189"/>
      <c r="N162" s="189"/>
    </row>
    <row r="163" spans="8:14" x14ac:dyDescent="0.25">
      <c r="H163" s="189"/>
      <c r="M163" s="189"/>
      <c r="N163" s="189"/>
    </row>
    <row r="164" spans="8:14" x14ac:dyDescent="0.25">
      <c r="H164" s="189"/>
      <c r="M164" s="189"/>
      <c r="N164" s="189"/>
    </row>
    <row r="165" spans="8:14" x14ac:dyDescent="0.25">
      <c r="H165" s="189"/>
      <c r="M165" s="189"/>
      <c r="N165" s="189"/>
    </row>
    <row r="166" spans="8:14" x14ac:dyDescent="0.25">
      <c r="H166" s="189"/>
      <c r="M166" s="189"/>
      <c r="N166" s="189"/>
    </row>
    <row r="167" spans="8:14" x14ac:dyDescent="0.25">
      <c r="H167" s="189"/>
      <c r="M167" s="189"/>
      <c r="N167" s="189"/>
    </row>
    <row r="168" spans="8:14" x14ac:dyDescent="0.25">
      <c r="H168" s="189"/>
      <c r="M168" s="189"/>
      <c r="N168" s="189"/>
    </row>
    <row r="169" spans="8:14" x14ac:dyDescent="0.25">
      <c r="H169" s="189"/>
      <c r="M169" s="189"/>
      <c r="N169" s="189"/>
    </row>
    <row r="170" spans="8:14" x14ac:dyDescent="0.25">
      <c r="H170" s="189"/>
      <c r="M170" s="189"/>
      <c r="N170" s="189"/>
    </row>
    <row r="171" spans="8:14" x14ac:dyDescent="0.25">
      <c r="M171" s="189"/>
      <c r="N171" s="189"/>
    </row>
    <row r="172" spans="8:14" x14ac:dyDescent="0.25">
      <c r="M172" s="189"/>
      <c r="N172" s="189"/>
    </row>
    <row r="173" spans="8:14" x14ac:dyDescent="0.25">
      <c r="M173" s="189"/>
      <c r="N173" s="189"/>
    </row>
    <row r="174" spans="8:14" x14ac:dyDescent="0.25">
      <c r="M174" s="189"/>
      <c r="N174" s="189"/>
    </row>
    <row r="175" spans="8:14" x14ac:dyDescent="0.25">
      <c r="M175" s="189"/>
      <c r="N175" s="189"/>
    </row>
    <row r="176" spans="8:14" x14ac:dyDescent="0.25">
      <c r="M176" s="189"/>
      <c r="N176" s="189"/>
    </row>
    <row r="177" spans="13:14" x14ac:dyDescent="0.25">
      <c r="M177" s="189"/>
      <c r="N177" s="189"/>
    </row>
    <row r="178" spans="13:14" x14ac:dyDescent="0.25">
      <c r="M178" s="189"/>
      <c r="N178" s="189"/>
    </row>
    <row r="179" spans="13:14" x14ac:dyDescent="0.25">
      <c r="M179" s="189"/>
      <c r="N179" s="189"/>
    </row>
    <row r="180" spans="13:14" x14ac:dyDescent="0.25">
      <c r="M180" s="189"/>
      <c r="N180" s="189"/>
    </row>
    <row r="181" spans="13:14" x14ac:dyDescent="0.25">
      <c r="M181" s="189"/>
      <c r="N181" s="189"/>
    </row>
    <row r="182" spans="13:14" x14ac:dyDescent="0.25">
      <c r="M182" s="189"/>
      <c r="N182" s="189"/>
    </row>
    <row r="183" spans="13:14" x14ac:dyDescent="0.25">
      <c r="M183" s="189"/>
      <c r="N183" s="189"/>
    </row>
    <row r="184" spans="13:14" x14ac:dyDescent="0.25">
      <c r="M184" s="189"/>
      <c r="N184" s="189"/>
    </row>
    <row r="185" spans="13:14" x14ac:dyDescent="0.25">
      <c r="M185" s="189"/>
      <c r="N185" s="189"/>
    </row>
    <row r="186" spans="13:14" x14ac:dyDescent="0.25">
      <c r="M186" s="189"/>
      <c r="N186" s="189"/>
    </row>
    <row r="187" spans="13:14" x14ac:dyDescent="0.25">
      <c r="M187" s="189"/>
      <c r="N187" s="189"/>
    </row>
    <row r="188" spans="13:14" x14ac:dyDescent="0.25">
      <c r="M188" s="189"/>
      <c r="N188" s="189"/>
    </row>
    <row r="189" spans="13:14" x14ac:dyDescent="0.25">
      <c r="M189" s="189"/>
      <c r="N189" s="189"/>
    </row>
    <row r="190" spans="13:14" x14ac:dyDescent="0.25">
      <c r="M190" s="189"/>
      <c r="N190" s="189"/>
    </row>
    <row r="191" spans="13:14" x14ac:dyDescent="0.25">
      <c r="M191" s="189"/>
      <c r="N191" s="189"/>
    </row>
    <row r="192" spans="13:14" x14ac:dyDescent="0.25">
      <c r="M192" s="189"/>
      <c r="N192" s="189"/>
    </row>
    <row r="193" spans="13:14" x14ac:dyDescent="0.25">
      <c r="M193" s="189"/>
      <c r="N193" s="189"/>
    </row>
    <row r="194" spans="13:14" x14ac:dyDescent="0.25">
      <c r="M194" s="189"/>
      <c r="N194" s="189"/>
    </row>
    <row r="195" spans="13:14" x14ac:dyDescent="0.25">
      <c r="M195" s="189"/>
      <c r="N195" s="189"/>
    </row>
    <row r="196" spans="13:14" x14ac:dyDescent="0.25">
      <c r="M196" s="189"/>
      <c r="N196" s="189"/>
    </row>
    <row r="197" spans="13:14" x14ac:dyDescent="0.25">
      <c r="M197" s="189"/>
      <c r="N197" s="189"/>
    </row>
    <row r="198" spans="13:14" x14ac:dyDescent="0.25">
      <c r="M198" s="189"/>
      <c r="N198" s="189"/>
    </row>
    <row r="199" spans="13:14" x14ac:dyDescent="0.25">
      <c r="M199" s="189"/>
      <c r="N199" s="189"/>
    </row>
    <row r="200" spans="13:14" x14ac:dyDescent="0.25">
      <c r="M200" s="189"/>
      <c r="N200" s="189"/>
    </row>
    <row r="201" spans="13:14" x14ac:dyDescent="0.25">
      <c r="M201" s="189"/>
      <c r="N201" s="189"/>
    </row>
    <row r="202" spans="13:14" x14ac:dyDescent="0.25">
      <c r="M202" s="189"/>
      <c r="N202" s="189"/>
    </row>
    <row r="203" spans="13:14" x14ac:dyDescent="0.25">
      <c r="M203" s="189"/>
      <c r="N203" s="189"/>
    </row>
    <row r="204" spans="13:14" x14ac:dyDescent="0.25">
      <c r="M204" s="189"/>
      <c r="N204" s="189"/>
    </row>
    <row r="205" spans="13:14" x14ac:dyDescent="0.25">
      <c r="M205" s="189"/>
      <c r="N205" s="189"/>
    </row>
    <row r="206" spans="13:14" x14ac:dyDescent="0.25">
      <c r="M206" s="189"/>
      <c r="N206" s="189"/>
    </row>
    <row r="207" spans="13:14" x14ac:dyDescent="0.25">
      <c r="M207" s="189"/>
      <c r="N207" s="189"/>
    </row>
    <row r="208" spans="13:14" x14ac:dyDescent="0.25">
      <c r="M208" s="189"/>
      <c r="N208" s="189"/>
    </row>
    <row r="209" spans="13:14" x14ac:dyDescent="0.25">
      <c r="M209" s="189"/>
      <c r="N209" s="189"/>
    </row>
    <row r="210" spans="13:14" x14ac:dyDescent="0.25">
      <c r="M210" s="189"/>
      <c r="N210" s="189"/>
    </row>
    <row r="211" spans="13:14" x14ac:dyDescent="0.25">
      <c r="M211" s="189"/>
      <c r="N211" s="189"/>
    </row>
    <row r="212" spans="13:14" x14ac:dyDescent="0.25">
      <c r="M212" s="189"/>
      <c r="N212" s="189"/>
    </row>
    <row r="213" spans="13:14" x14ac:dyDescent="0.25">
      <c r="M213" s="189"/>
      <c r="N213" s="189"/>
    </row>
    <row r="214" spans="13:14" x14ac:dyDescent="0.25">
      <c r="M214" s="189"/>
      <c r="N214" s="189"/>
    </row>
    <row r="215" spans="13:14" x14ac:dyDescent="0.25">
      <c r="M215" s="189"/>
      <c r="N215" s="189"/>
    </row>
    <row r="216" spans="13:14" x14ac:dyDescent="0.25">
      <c r="M216" s="189"/>
      <c r="N216" s="189"/>
    </row>
    <row r="217" spans="13:14" x14ac:dyDescent="0.25">
      <c r="N217" s="189"/>
    </row>
    <row r="218" spans="13:14" x14ac:dyDescent="0.25">
      <c r="N218" s="189"/>
    </row>
    <row r="219" spans="13:14" x14ac:dyDescent="0.25">
      <c r="N219" s="189"/>
    </row>
    <row r="220" spans="13:14" x14ac:dyDescent="0.25">
      <c r="N220" s="189"/>
    </row>
    <row r="221" spans="13:14" x14ac:dyDescent="0.25">
      <c r="N221" s="189"/>
    </row>
    <row r="222" spans="13:14" x14ac:dyDescent="0.25">
      <c r="N222" s="189"/>
    </row>
    <row r="223" spans="13:14" x14ac:dyDescent="0.25">
      <c r="N223" s="189"/>
    </row>
    <row r="224" spans="13:14" x14ac:dyDescent="0.25">
      <c r="N224" s="189"/>
    </row>
    <row r="225" spans="14:14" x14ac:dyDescent="0.25">
      <c r="N225" s="189"/>
    </row>
    <row r="226" spans="14:14" x14ac:dyDescent="0.25">
      <c r="N226" s="189"/>
    </row>
    <row r="227" spans="14:14" x14ac:dyDescent="0.25">
      <c r="N227" s="189"/>
    </row>
    <row r="228" spans="14:14" x14ac:dyDescent="0.25">
      <c r="N228" s="189"/>
    </row>
    <row r="229" spans="14:14" x14ac:dyDescent="0.25">
      <c r="N229" s="189"/>
    </row>
    <row r="230" spans="14:14" x14ac:dyDescent="0.25">
      <c r="N230" s="189"/>
    </row>
    <row r="231" spans="14:14" x14ac:dyDescent="0.25">
      <c r="N231" s="189"/>
    </row>
    <row r="232" spans="14:14" x14ac:dyDescent="0.25">
      <c r="N232" s="189"/>
    </row>
    <row r="233" spans="14:14" x14ac:dyDescent="0.25">
      <c r="N233" s="189"/>
    </row>
    <row r="234" spans="14:14" x14ac:dyDescent="0.25">
      <c r="N234" s="189"/>
    </row>
    <row r="235" spans="14:14" x14ac:dyDescent="0.25">
      <c r="N235" s="189"/>
    </row>
    <row r="236" spans="14:14" x14ac:dyDescent="0.25">
      <c r="N236" s="189"/>
    </row>
    <row r="237" spans="14:14" x14ac:dyDescent="0.25">
      <c r="N237" s="189"/>
    </row>
    <row r="238" spans="14:14" x14ac:dyDescent="0.25">
      <c r="N238" s="189"/>
    </row>
    <row r="239" spans="14:14" x14ac:dyDescent="0.25">
      <c r="N239" s="189"/>
    </row>
    <row r="240" spans="14:14" x14ac:dyDescent="0.25">
      <c r="N240" s="189"/>
    </row>
    <row r="241" spans="14:14" x14ac:dyDescent="0.25">
      <c r="N241" s="189"/>
    </row>
    <row r="242" spans="14:14" x14ac:dyDescent="0.25">
      <c r="N242" s="189"/>
    </row>
    <row r="243" spans="14:14" x14ac:dyDescent="0.25">
      <c r="N243" s="189"/>
    </row>
    <row r="244" spans="14:14" x14ac:dyDescent="0.25">
      <c r="N244" s="189"/>
    </row>
    <row r="245" spans="14:14" x14ac:dyDescent="0.25">
      <c r="N245" s="189"/>
    </row>
    <row r="246" spans="14:14" x14ac:dyDescent="0.25">
      <c r="N246" s="189"/>
    </row>
    <row r="247" spans="14:14" x14ac:dyDescent="0.25">
      <c r="N247" s="189"/>
    </row>
    <row r="248" spans="14:14" x14ac:dyDescent="0.25">
      <c r="N248" s="189"/>
    </row>
    <row r="249" spans="14:14" x14ac:dyDescent="0.25">
      <c r="N249" s="189"/>
    </row>
    <row r="65546" spans="15:15" x14ac:dyDescent="0.25">
      <c r="O65546" s="193">
        <f>SUM(O129)</f>
        <v>0</v>
      </c>
    </row>
  </sheetData>
  <mergeCells count="4">
    <mergeCell ref="A2:B2"/>
    <mergeCell ref="A21:B21"/>
    <mergeCell ref="A24:B24"/>
    <mergeCell ref="A26:B26"/>
  </mergeCells>
  <pageMargins left="0.7" right="0.7" top="0.75" bottom="0.75" header="0.3" footer="0.3"/>
  <pageSetup paperSize="9" scale="40" fitToWidth="0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D5F7A-ABFC-45DF-841D-91884F5CFCAB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8CC1D6-66B7-4AFA-8280-9330442662FB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4513F8-D893-4AD0-AABE-64B5805DCDBD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33"/>
  <sheetViews>
    <sheetView topLeftCell="A19" workbookViewId="0">
      <selection activeCell="M16" sqref="M16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8" width="25.28515625" customWidth="1"/>
  </cols>
  <sheetData>
    <row r="1" spans="1:8" ht="42" customHeight="1" x14ac:dyDescent="0.25">
      <c r="A1" s="321" t="s">
        <v>437</v>
      </c>
      <c r="B1" s="321"/>
      <c r="C1" s="321"/>
      <c r="D1" s="321"/>
      <c r="E1" s="321"/>
      <c r="F1" s="321"/>
      <c r="G1" s="321"/>
      <c r="H1" s="321"/>
    </row>
    <row r="2" spans="1:8" ht="18" customHeight="1" x14ac:dyDescent="0.25">
      <c r="A2" s="4"/>
      <c r="B2" s="4"/>
      <c r="C2" s="4"/>
      <c r="D2" s="4"/>
      <c r="E2" s="4"/>
      <c r="F2" s="4"/>
      <c r="G2" s="4"/>
      <c r="H2" s="4"/>
    </row>
    <row r="3" spans="1:8" ht="15.75" customHeight="1" x14ac:dyDescent="0.25">
      <c r="A3" s="321" t="s">
        <v>24</v>
      </c>
      <c r="B3" s="321"/>
      <c r="C3" s="321"/>
      <c r="D3" s="321"/>
      <c r="E3" s="321"/>
      <c r="F3" s="321"/>
      <c r="G3" s="321"/>
      <c r="H3" s="321"/>
    </row>
    <row r="4" spans="1:8" ht="18" x14ac:dyDescent="0.25">
      <c r="A4" s="4"/>
      <c r="B4" s="4"/>
      <c r="C4" s="4"/>
      <c r="D4" s="4"/>
      <c r="E4" s="4"/>
      <c r="F4" s="4"/>
      <c r="G4" s="5"/>
      <c r="H4" s="5"/>
    </row>
    <row r="5" spans="1:8" ht="18" customHeight="1" x14ac:dyDescent="0.25">
      <c r="A5" s="321" t="s">
        <v>4</v>
      </c>
      <c r="B5" s="321"/>
      <c r="C5" s="321"/>
      <c r="D5" s="321"/>
      <c r="E5" s="321"/>
      <c r="F5" s="321"/>
      <c r="G5" s="321"/>
      <c r="H5" s="321"/>
    </row>
    <row r="6" spans="1:8" ht="18" x14ac:dyDescent="0.25">
      <c r="A6" s="4"/>
      <c r="B6" s="4"/>
      <c r="C6" s="4"/>
      <c r="D6" s="4"/>
      <c r="E6" s="4"/>
      <c r="F6" s="4"/>
      <c r="G6" s="5"/>
      <c r="H6" s="5"/>
    </row>
    <row r="7" spans="1:8" ht="15.75" customHeight="1" x14ac:dyDescent="0.25">
      <c r="A7" s="321" t="s">
        <v>44</v>
      </c>
      <c r="B7" s="321"/>
      <c r="C7" s="321"/>
      <c r="D7" s="321"/>
      <c r="E7" s="321"/>
      <c r="F7" s="321"/>
      <c r="G7" s="321"/>
      <c r="H7" s="321"/>
    </row>
    <row r="8" spans="1:8" ht="18" x14ac:dyDescent="0.25">
      <c r="A8" s="4"/>
      <c r="B8" s="4"/>
      <c r="C8" s="4"/>
      <c r="D8" s="4"/>
      <c r="E8" s="4"/>
      <c r="F8" s="4"/>
      <c r="G8" s="5"/>
      <c r="H8" s="5"/>
    </row>
    <row r="9" spans="1:8" ht="25.5" x14ac:dyDescent="0.25">
      <c r="A9" s="20" t="s">
        <v>5</v>
      </c>
      <c r="B9" s="19" t="s">
        <v>6</v>
      </c>
      <c r="C9" s="19" t="s">
        <v>3</v>
      </c>
      <c r="D9" s="19" t="s">
        <v>443</v>
      </c>
      <c r="E9" s="20" t="s">
        <v>444</v>
      </c>
      <c r="F9" s="20" t="s">
        <v>445</v>
      </c>
      <c r="G9" s="20" t="s">
        <v>422</v>
      </c>
      <c r="H9" s="20" t="s">
        <v>446</v>
      </c>
    </row>
    <row r="10" spans="1:8" x14ac:dyDescent="0.25">
      <c r="A10" s="36"/>
      <c r="B10" s="37"/>
      <c r="C10" s="35" t="s">
        <v>0</v>
      </c>
      <c r="D10" s="247">
        <f>D11+D17</f>
        <v>2817536.83</v>
      </c>
      <c r="E10" s="244">
        <f>E12+E13+E14+E15+E16+E18</f>
        <v>3070971.11</v>
      </c>
      <c r="F10" s="244">
        <f>F12+F13+F14+F15+F16+F18</f>
        <v>3218617</v>
      </c>
      <c r="G10" s="244">
        <f t="shared" ref="G10:H10" si="0">G12+G13+G14+G15+G16+G18</f>
        <v>3218617</v>
      </c>
      <c r="H10" s="244">
        <f t="shared" si="0"/>
        <v>3218617</v>
      </c>
    </row>
    <row r="11" spans="1:8" ht="15.75" customHeight="1" x14ac:dyDescent="0.25">
      <c r="A11" s="11">
        <v>6</v>
      </c>
      <c r="B11" s="11"/>
      <c r="C11" s="11" t="s">
        <v>7</v>
      </c>
      <c r="D11" s="256">
        <f>D12+D13+D14+D15+D16</f>
        <v>2817536.83</v>
      </c>
      <c r="E11" s="257">
        <f>E12+E13+E14+E15+E16</f>
        <v>3070888.67</v>
      </c>
      <c r="F11" s="236">
        <f>F12+F13+F14+F15+F16</f>
        <v>3218617</v>
      </c>
      <c r="G11" s="236">
        <f>G12+G13+G14+G15+G16</f>
        <v>3218617</v>
      </c>
      <c r="H11" s="236">
        <f>H12+H13+H14+H15+H16</f>
        <v>3218617</v>
      </c>
    </row>
    <row r="12" spans="1:8" ht="38.25" x14ac:dyDescent="0.25">
      <c r="A12" s="11"/>
      <c r="B12" s="15">
        <v>63</v>
      </c>
      <c r="C12" s="15" t="s">
        <v>33</v>
      </c>
      <c r="D12" s="235">
        <v>2432331.61</v>
      </c>
      <c r="E12" s="236">
        <v>2662817.67</v>
      </c>
      <c r="F12" s="236">
        <v>2640700</v>
      </c>
      <c r="G12" s="236">
        <f t="shared" ref="G12:H18" si="1">F12</f>
        <v>2640700</v>
      </c>
      <c r="H12" s="236">
        <f t="shared" si="1"/>
        <v>2640700</v>
      </c>
    </row>
    <row r="13" spans="1:8" ht="25.15" customHeight="1" x14ac:dyDescent="0.25">
      <c r="A13" s="12"/>
      <c r="B13" s="12">
        <v>64</v>
      </c>
      <c r="C13" s="12" t="s">
        <v>357</v>
      </c>
      <c r="D13" s="235">
        <v>0.18</v>
      </c>
      <c r="E13" s="236">
        <v>50</v>
      </c>
      <c r="F13" s="236">
        <v>100</v>
      </c>
      <c r="G13" s="236">
        <f t="shared" si="1"/>
        <v>100</v>
      </c>
      <c r="H13" s="236">
        <f t="shared" si="1"/>
        <v>100</v>
      </c>
    </row>
    <row r="14" spans="1:8" ht="38.25" x14ac:dyDescent="0.25">
      <c r="A14" s="12"/>
      <c r="B14" s="12">
        <v>65</v>
      </c>
      <c r="C14" s="230" t="s">
        <v>399</v>
      </c>
      <c r="D14" s="235">
        <v>86613</v>
      </c>
      <c r="E14" s="236">
        <v>75500</v>
      </c>
      <c r="F14" s="236">
        <v>75500</v>
      </c>
      <c r="G14" s="236">
        <f t="shared" si="1"/>
        <v>75500</v>
      </c>
      <c r="H14" s="236">
        <f t="shared" si="1"/>
        <v>75500</v>
      </c>
    </row>
    <row r="15" spans="1:8" ht="27" customHeight="1" x14ac:dyDescent="0.25">
      <c r="A15" s="12"/>
      <c r="B15" s="12">
        <v>66</v>
      </c>
      <c r="C15" s="230" t="s">
        <v>101</v>
      </c>
      <c r="D15" s="235">
        <v>7484.48</v>
      </c>
      <c r="E15" s="236">
        <v>10500</v>
      </c>
      <c r="F15" s="236">
        <v>9500</v>
      </c>
      <c r="G15" s="236">
        <f t="shared" si="1"/>
        <v>9500</v>
      </c>
      <c r="H15" s="236">
        <f t="shared" si="1"/>
        <v>9500</v>
      </c>
    </row>
    <row r="16" spans="1:8" ht="38.25" x14ac:dyDescent="0.25">
      <c r="A16" s="12"/>
      <c r="B16" s="12">
        <v>67</v>
      </c>
      <c r="C16" s="15" t="s">
        <v>34</v>
      </c>
      <c r="D16" s="235">
        <v>291107.56</v>
      </c>
      <c r="E16" s="236">
        <v>322021</v>
      </c>
      <c r="F16" s="236">
        <v>492817</v>
      </c>
      <c r="G16" s="236">
        <f t="shared" si="1"/>
        <v>492817</v>
      </c>
      <c r="H16" s="236">
        <f t="shared" si="1"/>
        <v>492817</v>
      </c>
    </row>
    <row r="17" spans="1:8" ht="25.5" x14ac:dyDescent="0.25">
      <c r="A17" s="14">
        <v>7</v>
      </c>
      <c r="B17" s="14"/>
      <c r="C17" s="24" t="s">
        <v>8</v>
      </c>
      <c r="D17" s="8"/>
      <c r="E17" s="257">
        <f>E18</f>
        <v>82.44</v>
      </c>
      <c r="F17" s="236">
        <f>F18</f>
        <v>0</v>
      </c>
      <c r="G17" s="236">
        <f t="shared" si="1"/>
        <v>0</v>
      </c>
      <c r="H17" s="236">
        <f t="shared" si="1"/>
        <v>0</v>
      </c>
    </row>
    <row r="18" spans="1:8" ht="38.25" x14ac:dyDescent="0.25">
      <c r="A18" s="15"/>
      <c r="B18" s="15">
        <v>72</v>
      </c>
      <c r="C18" s="25" t="s">
        <v>32</v>
      </c>
      <c r="D18" s="8"/>
      <c r="E18" s="236">
        <v>82.44</v>
      </c>
      <c r="F18" s="236">
        <v>0</v>
      </c>
      <c r="G18" s="236">
        <f t="shared" si="1"/>
        <v>0</v>
      </c>
      <c r="H18" s="239">
        <f t="shared" si="1"/>
        <v>0</v>
      </c>
    </row>
    <row r="21" spans="1:8" ht="15.75" x14ac:dyDescent="0.25">
      <c r="A21" s="321" t="s">
        <v>45</v>
      </c>
      <c r="B21" s="339"/>
      <c r="C21" s="339"/>
      <c r="D21" s="339"/>
      <c r="E21" s="339"/>
      <c r="F21" s="339"/>
      <c r="G21" s="339"/>
      <c r="H21" s="339"/>
    </row>
    <row r="22" spans="1:8" ht="18" x14ac:dyDescent="0.25">
      <c r="A22" s="4"/>
      <c r="B22" s="4"/>
      <c r="C22" s="4"/>
      <c r="D22" s="4"/>
      <c r="E22" s="4"/>
      <c r="F22" s="4"/>
      <c r="G22" s="5"/>
      <c r="H22" s="5"/>
    </row>
    <row r="23" spans="1:8" ht="25.5" x14ac:dyDescent="0.25">
      <c r="A23" s="20" t="s">
        <v>5</v>
      </c>
      <c r="B23" s="19" t="s">
        <v>6</v>
      </c>
      <c r="C23" s="19" t="s">
        <v>9</v>
      </c>
      <c r="D23" s="19" t="s">
        <v>443</v>
      </c>
      <c r="E23" s="20" t="s">
        <v>442</v>
      </c>
      <c r="F23" s="20" t="s">
        <v>445</v>
      </c>
      <c r="G23" s="20" t="s">
        <v>422</v>
      </c>
      <c r="H23" s="20" t="s">
        <v>446</v>
      </c>
    </row>
    <row r="24" spans="1:8" x14ac:dyDescent="0.25">
      <c r="A24" s="36"/>
      <c r="B24" s="37"/>
      <c r="C24" s="35" t="s">
        <v>1</v>
      </c>
      <c r="D24" s="247">
        <f>D25+D31</f>
        <v>2799587.52</v>
      </c>
      <c r="E24" s="244">
        <f>E25+E31</f>
        <v>3143077.03</v>
      </c>
      <c r="F24" s="244">
        <f>F26+F27+F28+F29+F30+F33</f>
        <v>3218617</v>
      </c>
      <c r="G24" s="244">
        <f>G26+G27+G28+G29+G30+G33</f>
        <v>3218617</v>
      </c>
      <c r="H24" s="244">
        <f>H26+H27+H28+H29+H30+H33</f>
        <v>3218617</v>
      </c>
    </row>
    <row r="25" spans="1:8" ht="15.75" customHeight="1" x14ac:dyDescent="0.25">
      <c r="A25" s="11">
        <v>3</v>
      </c>
      <c r="B25" s="11"/>
      <c r="C25" s="11" t="s">
        <v>10</v>
      </c>
      <c r="D25" s="235">
        <f>D26+D27+D28+D29+D30</f>
        <v>2783359.09</v>
      </c>
      <c r="E25" s="235">
        <f>E26+E27+E28+E29+E30</f>
        <v>3125277.03</v>
      </c>
      <c r="F25" s="235">
        <f>F26+F27+F28+F29+F30</f>
        <v>3200617</v>
      </c>
      <c r="G25" s="235">
        <f>G26+G27+G28+G29+G30</f>
        <v>3200617</v>
      </c>
      <c r="H25" s="235">
        <f>H26+H27+H28+H29+H30</f>
        <v>3200617</v>
      </c>
    </row>
    <row r="26" spans="1:8" ht="15.75" customHeight="1" x14ac:dyDescent="0.25">
      <c r="A26" s="11"/>
      <c r="B26" s="15">
        <v>31</v>
      </c>
      <c r="C26" s="15" t="s">
        <v>11</v>
      </c>
      <c r="D26" s="235">
        <v>2284146.9500000002</v>
      </c>
      <c r="E26" s="236">
        <v>2554257.21</v>
      </c>
      <c r="F26" s="236">
        <v>2679850</v>
      </c>
      <c r="G26" s="236">
        <f t="shared" ref="G26:H31" si="2">F26</f>
        <v>2679850</v>
      </c>
      <c r="H26" s="236">
        <f t="shared" si="2"/>
        <v>2679850</v>
      </c>
    </row>
    <row r="27" spans="1:8" x14ac:dyDescent="0.25">
      <c r="A27" s="12"/>
      <c r="B27" s="12">
        <v>32</v>
      </c>
      <c r="C27" s="12" t="s">
        <v>27</v>
      </c>
      <c r="D27" s="235">
        <v>463288.31</v>
      </c>
      <c r="E27" s="236">
        <v>536819.81999999995</v>
      </c>
      <c r="F27" s="236">
        <v>485867</v>
      </c>
      <c r="G27" s="236">
        <f t="shared" si="2"/>
        <v>485867</v>
      </c>
      <c r="H27" s="236">
        <f t="shared" si="2"/>
        <v>485867</v>
      </c>
    </row>
    <row r="28" spans="1:8" x14ac:dyDescent="0.25">
      <c r="A28" s="12"/>
      <c r="B28" s="12">
        <v>34</v>
      </c>
      <c r="C28" s="12" t="s">
        <v>321</v>
      </c>
      <c r="D28" s="235">
        <v>1101.0899999999999</v>
      </c>
      <c r="E28" s="236">
        <v>1700</v>
      </c>
      <c r="F28" s="236">
        <v>400</v>
      </c>
      <c r="G28" s="236">
        <f t="shared" si="2"/>
        <v>400</v>
      </c>
      <c r="H28" s="236">
        <f t="shared" si="2"/>
        <v>400</v>
      </c>
    </row>
    <row r="29" spans="1:8" ht="38.25" x14ac:dyDescent="0.25">
      <c r="A29" s="12"/>
      <c r="B29" s="12">
        <v>37</v>
      </c>
      <c r="C29" s="230" t="s">
        <v>397</v>
      </c>
      <c r="D29" s="235">
        <v>33317.03</v>
      </c>
      <c r="E29" s="236">
        <v>31000</v>
      </c>
      <c r="F29" s="236">
        <v>33000</v>
      </c>
      <c r="G29" s="236">
        <f t="shared" si="2"/>
        <v>33000</v>
      </c>
      <c r="H29" s="236">
        <f t="shared" si="2"/>
        <v>33000</v>
      </c>
    </row>
    <row r="30" spans="1:8" x14ac:dyDescent="0.25">
      <c r="A30" s="12"/>
      <c r="B30" s="12">
        <v>38</v>
      </c>
      <c r="C30" s="230" t="s">
        <v>406</v>
      </c>
      <c r="D30" s="235">
        <v>1505.71</v>
      </c>
      <c r="E30" s="236">
        <v>1500</v>
      </c>
      <c r="F30" s="236">
        <v>1500</v>
      </c>
      <c r="G30" s="236">
        <f t="shared" si="2"/>
        <v>1500</v>
      </c>
      <c r="H30" s="236">
        <f t="shared" si="2"/>
        <v>1500</v>
      </c>
    </row>
    <row r="31" spans="1:8" ht="25.5" x14ac:dyDescent="0.25">
      <c r="A31" s="14">
        <v>4</v>
      </c>
      <c r="B31" s="14"/>
      <c r="C31" s="24" t="s">
        <v>12</v>
      </c>
      <c r="D31" s="256">
        <f>D32+D33</f>
        <v>16228.43</v>
      </c>
      <c r="E31" s="236">
        <f>E32+E33</f>
        <v>17800</v>
      </c>
      <c r="F31" s="236">
        <f>F32+F33</f>
        <v>18000</v>
      </c>
      <c r="G31" s="236">
        <f t="shared" si="2"/>
        <v>18000</v>
      </c>
      <c r="H31" s="236">
        <f t="shared" si="2"/>
        <v>18000</v>
      </c>
    </row>
    <row r="32" spans="1:8" ht="38.25" x14ac:dyDescent="0.25">
      <c r="A32" s="14"/>
      <c r="B32" s="16">
        <v>41</v>
      </c>
      <c r="C32" s="25" t="s">
        <v>13</v>
      </c>
      <c r="D32" s="235"/>
      <c r="E32" s="9"/>
      <c r="F32" s="9"/>
      <c r="G32" s="9"/>
      <c r="H32" s="9"/>
    </row>
    <row r="33" spans="1:8" ht="25.5" x14ac:dyDescent="0.25">
      <c r="A33" s="15"/>
      <c r="B33" s="15">
        <v>42</v>
      </c>
      <c r="C33" s="25" t="s">
        <v>398</v>
      </c>
      <c r="D33" s="235">
        <v>16228.43</v>
      </c>
      <c r="E33" s="236">
        <v>17800</v>
      </c>
      <c r="F33" s="236">
        <v>18000</v>
      </c>
      <c r="G33" s="236">
        <f>F33</f>
        <v>18000</v>
      </c>
      <c r="H33" s="239">
        <f>G33</f>
        <v>18000</v>
      </c>
    </row>
  </sheetData>
  <mergeCells count="5">
    <mergeCell ref="A21:H21"/>
    <mergeCell ref="A1:H1"/>
    <mergeCell ref="A3:H3"/>
    <mergeCell ref="A5:H5"/>
    <mergeCell ref="A7:H7"/>
  </mergeCells>
  <pageMargins left="0.7" right="0.7" top="0.75" bottom="0.75" header="0.3" footer="0.3"/>
  <pageSetup paperSize="9" scale="65" fitToWidth="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5DB25-8464-462F-89AE-7189E65D37F2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3"/>
  <sheetViews>
    <sheetView topLeftCell="A9" workbookViewId="0">
      <selection activeCell="J29" sqref="J29"/>
    </sheetView>
  </sheetViews>
  <sheetFormatPr defaultRowHeight="15" x14ac:dyDescent="0.25"/>
  <cols>
    <col min="1" max="1" width="31.28515625" customWidth="1"/>
    <col min="2" max="6" width="25.28515625" customWidth="1"/>
  </cols>
  <sheetData>
    <row r="1" spans="1:6" ht="42" customHeight="1" x14ac:dyDescent="0.25">
      <c r="A1" s="321" t="s">
        <v>437</v>
      </c>
      <c r="B1" s="321"/>
      <c r="C1" s="321"/>
      <c r="D1" s="321"/>
      <c r="E1" s="321"/>
      <c r="F1" s="321"/>
    </row>
    <row r="2" spans="1:6" ht="18" customHeight="1" x14ac:dyDescent="0.25">
      <c r="A2" s="4"/>
      <c r="B2" s="4"/>
      <c r="C2" s="4"/>
      <c r="D2" s="4"/>
      <c r="E2" s="4"/>
      <c r="F2" s="4"/>
    </row>
    <row r="3" spans="1:6" ht="15.75" customHeight="1" x14ac:dyDescent="0.25">
      <c r="A3" s="321" t="s">
        <v>24</v>
      </c>
      <c r="B3" s="321"/>
      <c r="C3" s="321"/>
      <c r="D3" s="321"/>
      <c r="E3" s="321"/>
      <c r="F3" s="321"/>
    </row>
    <row r="4" spans="1:6" ht="18" x14ac:dyDescent="0.25">
      <c r="B4" s="4"/>
      <c r="C4" s="4"/>
      <c r="D4" s="4"/>
      <c r="E4" s="5"/>
      <c r="F4" s="5"/>
    </row>
    <row r="5" spans="1:6" ht="18" customHeight="1" x14ac:dyDescent="0.25">
      <c r="A5" s="321" t="s">
        <v>4</v>
      </c>
      <c r="B5" s="321"/>
      <c r="C5" s="321"/>
      <c r="D5" s="321"/>
      <c r="E5" s="321"/>
      <c r="F5" s="321"/>
    </row>
    <row r="6" spans="1:6" ht="18" x14ac:dyDescent="0.25">
      <c r="A6" s="4"/>
      <c r="B6" s="4"/>
      <c r="C6" s="4"/>
      <c r="D6" s="4"/>
      <c r="E6" s="5"/>
      <c r="F6" s="5"/>
    </row>
    <row r="7" spans="1:6" ht="15.75" customHeight="1" x14ac:dyDescent="0.25">
      <c r="A7" s="321" t="s">
        <v>46</v>
      </c>
      <c r="B7" s="321"/>
      <c r="C7" s="321"/>
      <c r="D7" s="321"/>
      <c r="E7" s="321"/>
      <c r="F7" s="321"/>
    </row>
    <row r="8" spans="1:6" ht="18" x14ac:dyDescent="0.25">
      <c r="A8" s="4"/>
      <c r="B8" s="4"/>
      <c r="C8" s="4"/>
      <c r="D8" s="4"/>
      <c r="E8" s="5"/>
      <c r="F8" s="5"/>
    </row>
    <row r="9" spans="1:6" ht="25.5" x14ac:dyDescent="0.25">
      <c r="A9" s="20" t="s">
        <v>48</v>
      </c>
      <c r="B9" s="19" t="s">
        <v>443</v>
      </c>
      <c r="C9" s="20" t="s">
        <v>442</v>
      </c>
      <c r="D9" s="20" t="s">
        <v>445</v>
      </c>
      <c r="E9" s="20" t="s">
        <v>422</v>
      </c>
      <c r="F9" s="20" t="s">
        <v>446</v>
      </c>
    </row>
    <row r="10" spans="1:6" x14ac:dyDescent="0.25">
      <c r="A10" s="38" t="s">
        <v>0</v>
      </c>
      <c r="B10" s="247">
        <f>B11+B13+B16</f>
        <v>2817536.83</v>
      </c>
      <c r="C10" s="244">
        <f>C11+C13+C16</f>
        <v>3143077.03</v>
      </c>
      <c r="D10" s="244">
        <f>D11+D13+D16</f>
        <v>3218617</v>
      </c>
      <c r="E10" s="244">
        <f>E11+E13+E16</f>
        <v>3218617</v>
      </c>
      <c r="F10" s="244">
        <f>F11+F13+F16</f>
        <v>3218617</v>
      </c>
    </row>
    <row r="11" spans="1:6" x14ac:dyDescent="0.25">
      <c r="A11" s="24" t="s">
        <v>50</v>
      </c>
      <c r="B11" s="245">
        <f>B12</f>
        <v>291107.56</v>
      </c>
      <c r="C11" s="245">
        <f>C12</f>
        <v>190400</v>
      </c>
      <c r="D11" s="245">
        <f>D12</f>
        <v>325460.94</v>
      </c>
      <c r="E11" s="245">
        <f t="shared" ref="E11:F11" si="0">E12</f>
        <v>325460.94</v>
      </c>
      <c r="F11" s="245">
        <f t="shared" si="0"/>
        <v>325460.94</v>
      </c>
    </row>
    <row r="12" spans="1:6" x14ac:dyDescent="0.25">
      <c r="A12" s="13" t="s">
        <v>404</v>
      </c>
      <c r="B12" s="236">
        <v>291107.56</v>
      </c>
      <c r="C12" s="236">
        <v>190400</v>
      </c>
      <c r="D12" s="236">
        <v>325460.94</v>
      </c>
      <c r="E12" s="236">
        <f>D12</f>
        <v>325460.94</v>
      </c>
      <c r="F12" s="236">
        <f>D12</f>
        <v>325460.94</v>
      </c>
    </row>
    <row r="13" spans="1:6" x14ac:dyDescent="0.25">
      <c r="A13" s="234" t="s">
        <v>52</v>
      </c>
      <c r="B13" s="243">
        <f>B14</f>
        <v>2423794.92</v>
      </c>
      <c r="C13" s="243">
        <f>C14</f>
        <v>244238.36</v>
      </c>
      <c r="D13" s="243">
        <f>D14+D15</f>
        <v>159800</v>
      </c>
      <c r="E13" s="243">
        <f>E14+E15</f>
        <v>159800</v>
      </c>
      <c r="F13" s="243">
        <f>F14+F15</f>
        <v>159800</v>
      </c>
    </row>
    <row r="14" spans="1:6" x14ac:dyDescent="0.25">
      <c r="A14" s="13" t="s">
        <v>403</v>
      </c>
      <c r="B14" s="236">
        <v>2423794.92</v>
      </c>
      <c r="C14" s="236">
        <v>244238.36</v>
      </c>
      <c r="D14" s="236">
        <v>89800</v>
      </c>
      <c r="E14" s="236">
        <f>D14</f>
        <v>89800</v>
      </c>
      <c r="F14" s="236">
        <f>D14</f>
        <v>89800</v>
      </c>
    </row>
    <row r="15" spans="1:6" ht="25.5" x14ac:dyDescent="0.25">
      <c r="A15" s="17" t="s">
        <v>405</v>
      </c>
      <c r="B15" s="8"/>
      <c r="C15" s="236"/>
      <c r="D15" s="236">
        <v>70000</v>
      </c>
      <c r="E15" s="236">
        <v>70000</v>
      </c>
      <c r="F15" s="9">
        <f>E15</f>
        <v>70000</v>
      </c>
    </row>
    <row r="16" spans="1:6" x14ac:dyDescent="0.25">
      <c r="A16" s="38" t="s">
        <v>49</v>
      </c>
      <c r="B16" s="246">
        <f>B17+B18</f>
        <v>102634.35</v>
      </c>
      <c r="C16" s="243">
        <f>C17+C18</f>
        <v>2708438.67</v>
      </c>
      <c r="D16" s="243">
        <f>D17+D18</f>
        <v>2733356.06</v>
      </c>
      <c r="E16" s="243">
        <f t="shared" ref="E16:F16" si="1">E17+E18</f>
        <v>2733356.06</v>
      </c>
      <c r="F16" s="243">
        <f t="shared" si="1"/>
        <v>2733356.06</v>
      </c>
    </row>
    <row r="17" spans="1:6" x14ac:dyDescent="0.25">
      <c r="A17" s="13" t="s">
        <v>483</v>
      </c>
      <c r="B17" s="235">
        <v>102634.35</v>
      </c>
      <c r="C17" s="236">
        <v>168817.67</v>
      </c>
      <c r="D17" s="236">
        <v>2633356.06</v>
      </c>
      <c r="E17" s="236">
        <v>2633356.06</v>
      </c>
      <c r="F17" s="236">
        <f>E17</f>
        <v>2633356.06</v>
      </c>
    </row>
    <row r="18" spans="1:6" x14ac:dyDescent="0.25">
      <c r="A18" s="233" t="s">
        <v>484</v>
      </c>
      <c r="B18" s="241">
        <v>0</v>
      </c>
      <c r="C18" s="241">
        <v>2539621</v>
      </c>
      <c r="D18" s="241">
        <v>100000</v>
      </c>
      <c r="E18" s="241">
        <f>D18</f>
        <v>100000</v>
      </c>
      <c r="F18" s="241">
        <f>E18</f>
        <v>100000</v>
      </c>
    </row>
    <row r="19" spans="1:6" x14ac:dyDescent="0.25">
      <c r="A19" s="233"/>
      <c r="B19" s="242"/>
      <c r="C19" s="241"/>
      <c r="D19" s="241"/>
      <c r="E19" s="241"/>
      <c r="F19" s="241"/>
    </row>
    <row r="20" spans="1:6" x14ac:dyDescent="0.25">
      <c r="A20" s="202"/>
      <c r="B20" s="202"/>
      <c r="C20" s="202"/>
      <c r="D20" s="241"/>
      <c r="E20" s="202"/>
      <c r="F20" s="202"/>
    </row>
    <row r="21" spans="1:6" ht="15.75" customHeight="1" x14ac:dyDescent="0.25">
      <c r="A21" s="321" t="s">
        <v>47</v>
      </c>
      <c r="B21" s="321"/>
      <c r="C21" s="321"/>
      <c r="D21" s="321"/>
      <c r="E21" s="321"/>
      <c r="F21" s="321"/>
    </row>
    <row r="22" spans="1:6" ht="18" x14ac:dyDescent="0.25">
      <c r="A22" s="4"/>
      <c r="B22" s="4"/>
      <c r="C22" s="4"/>
      <c r="D22" s="4"/>
      <c r="E22" s="5"/>
      <c r="F22" s="5"/>
    </row>
    <row r="23" spans="1:6" ht="25.5" x14ac:dyDescent="0.25">
      <c r="A23" s="20" t="s">
        <v>48</v>
      </c>
      <c r="B23" s="19" t="s">
        <v>443</v>
      </c>
      <c r="C23" s="20" t="s">
        <v>442</v>
      </c>
      <c r="D23" s="20" t="s">
        <v>445</v>
      </c>
      <c r="E23" s="20" t="s">
        <v>422</v>
      </c>
      <c r="F23" s="20" t="s">
        <v>446</v>
      </c>
    </row>
    <row r="24" spans="1:6" x14ac:dyDescent="0.25">
      <c r="A24" s="38" t="s">
        <v>1</v>
      </c>
      <c r="B24" s="247">
        <f>B25+B27+B30</f>
        <v>2799587.52</v>
      </c>
      <c r="C24" s="244">
        <f>C25+C27+C30</f>
        <v>3143077.03</v>
      </c>
      <c r="D24" s="244">
        <f>D25+D27+D30</f>
        <v>3218617</v>
      </c>
      <c r="E24" s="244">
        <f t="shared" ref="E24:F24" si="2">E25+E27+E30</f>
        <v>3218617</v>
      </c>
      <c r="F24" s="244">
        <f t="shared" si="2"/>
        <v>3218617</v>
      </c>
    </row>
    <row r="25" spans="1:6" ht="15.75" customHeight="1" x14ac:dyDescent="0.25">
      <c r="A25" s="24" t="s">
        <v>50</v>
      </c>
      <c r="B25" s="246">
        <f>B26</f>
        <v>291107.56</v>
      </c>
      <c r="C25" s="243">
        <f>C26</f>
        <v>190400</v>
      </c>
      <c r="D25" s="243">
        <f>D26</f>
        <v>325460.94</v>
      </c>
      <c r="E25" s="243">
        <f t="shared" ref="E25:F25" si="3">E26</f>
        <v>325460.94</v>
      </c>
      <c r="F25" s="243">
        <f t="shared" si="3"/>
        <v>325460.94</v>
      </c>
    </row>
    <row r="26" spans="1:6" x14ac:dyDescent="0.25">
      <c r="A26" s="13" t="s">
        <v>51</v>
      </c>
      <c r="B26" s="235">
        <v>291107.56</v>
      </c>
      <c r="C26" s="236">
        <v>190400</v>
      </c>
      <c r="D26" s="236">
        <v>325460.94</v>
      </c>
      <c r="E26" s="236">
        <f>D26</f>
        <v>325460.94</v>
      </c>
      <c r="F26" s="236">
        <f>E26</f>
        <v>325460.94</v>
      </c>
    </row>
    <row r="27" spans="1:6" x14ac:dyDescent="0.25">
      <c r="A27" s="24" t="s">
        <v>52</v>
      </c>
      <c r="B27" s="246">
        <f>B28</f>
        <v>2405845.61</v>
      </c>
      <c r="C27" s="243">
        <f>C28</f>
        <v>244238.36</v>
      </c>
      <c r="D27" s="243">
        <f>D28+D29</f>
        <v>159800</v>
      </c>
      <c r="E27" s="243">
        <f>E28+E29</f>
        <v>159800</v>
      </c>
      <c r="F27" s="243">
        <f>F28+F29</f>
        <v>159800</v>
      </c>
    </row>
    <row r="28" spans="1:6" x14ac:dyDescent="0.25">
      <c r="A28" s="13" t="s">
        <v>53</v>
      </c>
      <c r="B28" s="235">
        <v>2405845.61</v>
      </c>
      <c r="C28" s="236">
        <v>244238.36</v>
      </c>
      <c r="D28" s="236">
        <v>89800</v>
      </c>
      <c r="E28" s="236">
        <f>D28</f>
        <v>89800</v>
      </c>
      <c r="F28" s="236">
        <f>E28</f>
        <v>89800</v>
      </c>
    </row>
    <row r="29" spans="1:6" ht="25.5" x14ac:dyDescent="0.25">
      <c r="A29" s="17" t="s">
        <v>405</v>
      </c>
      <c r="B29" s="202"/>
      <c r="C29" s="202"/>
      <c r="D29" s="241">
        <v>70000</v>
      </c>
      <c r="E29" s="241">
        <f>D29</f>
        <v>70000</v>
      </c>
      <c r="F29" s="241">
        <f>D29</f>
        <v>70000</v>
      </c>
    </row>
    <row r="30" spans="1:6" x14ac:dyDescent="0.25">
      <c r="A30" s="38" t="s">
        <v>49</v>
      </c>
      <c r="B30" s="242">
        <f>B31+B32</f>
        <v>102634.35</v>
      </c>
      <c r="C30" s="242">
        <f>C31+C32</f>
        <v>2708438.67</v>
      </c>
      <c r="D30" s="242">
        <f>D31+D32</f>
        <v>2733356.06</v>
      </c>
      <c r="E30" s="242">
        <f t="shared" ref="E30:F30" si="4">E31+E32</f>
        <v>2733356.06</v>
      </c>
      <c r="F30" s="242">
        <f t="shared" si="4"/>
        <v>2733356.06</v>
      </c>
    </row>
    <row r="31" spans="1:6" x14ac:dyDescent="0.25">
      <c r="A31" s="13" t="s">
        <v>483</v>
      </c>
      <c r="B31" s="241">
        <v>102634.35</v>
      </c>
      <c r="C31" s="236">
        <v>168817.67</v>
      </c>
      <c r="D31" s="241">
        <v>2633356.06</v>
      </c>
      <c r="E31" s="241">
        <f>D31</f>
        <v>2633356.06</v>
      </c>
      <c r="F31" s="241">
        <f>E31</f>
        <v>2633356.06</v>
      </c>
    </row>
    <row r="32" spans="1:6" x14ac:dyDescent="0.25">
      <c r="A32" s="233" t="s">
        <v>484</v>
      </c>
      <c r="B32" s="202">
        <v>0</v>
      </c>
      <c r="C32" s="202">
        <v>2539621</v>
      </c>
      <c r="D32" s="241">
        <v>100000</v>
      </c>
      <c r="E32" s="241">
        <f>D32</f>
        <v>100000</v>
      </c>
      <c r="F32" s="241">
        <f>E32</f>
        <v>100000</v>
      </c>
    </row>
    <row r="33" spans="1:6" x14ac:dyDescent="0.25">
      <c r="A33" s="233"/>
      <c r="B33" s="202"/>
      <c r="C33" s="202"/>
      <c r="D33" s="202"/>
      <c r="E33" s="202"/>
      <c r="F33" s="202"/>
    </row>
  </sheetData>
  <mergeCells count="5">
    <mergeCell ref="A1:F1"/>
    <mergeCell ref="A3:F3"/>
    <mergeCell ref="A5:F5"/>
    <mergeCell ref="A7:F7"/>
    <mergeCell ref="A21:F21"/>
  </mergeCells>
  <pageMargins left="0.7" right="0.7" top="0.75" bottom="0.75" header="0.3" footer="0.3"/>
  <pageSetup paperSize="9" scale="75" fitToWidth="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F15"/>
  <sheetViews>
    <sheetView topLeftCell="A7" workbookViewId="0">
      <selection activeCell="C26" sqref="C26"/>
    </sheetView>
  </sheetViews>
  <sheetFormatPr defaultRowHeight="15" x14ac:dyDescent="0.25"/>
  <cols>
    <col min="1" max="1" width="37.7109375" customWidth="1"/>
    <col min="2" max="6" width="25.28515625" customWidth="1"/>
  </cols>
  <sheetData>
    <row r="1" spans="1:6" ht="42" customHeight="1" x14ac:dyDescent="0.25">
      <c r="A1" s="321" t="s">
        <v>436</v>
      </c>
      <c r="B1" s="321"/>
      <c r="C1" s="321"/>
      <c r="D1" s="321"/>
      <c r="E1" s="321"/>
      <c r="F1" s="321"/>
    </row>
    <row r="2" spans="1:6" ht="18" customHeight="1" x14ac:dyDescent="0.25">
      <c r="A2" s="4"/>
      <c r="B2" s="4"/>
      <c r="C2" s="4"/>
      <c r="D2" s="4"/>
      <c r="E2" s="4"/>
      <c r="F2" s="4"/>
    </row>
    <row r="3" spans="1:6" ht="15.75" x14ac:dyDescent="0.25">
      <c r="A3" s="321" t="s">
        <v>24</v>
      </c>
      <c r="B3" s="321"/>
      <c r="C3" s="321"/>
      <c r="D3" s="321"/>
      <c r="E3" s="334"/>
      <c r="F3" s="334"/>
    </row>
    <row r="4" spans="1:6" ht="18" x14ac:dyDescent="0.25">
      <c r="A4" s="4"/>
      <c r="B4" s="4"/>
      <c r="C4" s="4"/>
      <c r="D4" s="4"/>
      <c r="E4" s="5"/>
      <c r="F4" s="5"/>
    </row>
    <row r="5" spans="1:6" ht="18" customHeight="1" x14ac:dyDescent="0.25">
      <c r="A5" s="321" t="s">
        <v>4</v>
      </c>
      <c r="B5" s="322"/>
      <c r="C5" s="322"/>
      <c r="D5" s="322"/>
      <c r="E5" s="322"/>
      <c r="F5" s="322"/>
    </row>
    <row r="6" spans="1:6" ht="18" x14ac:dyDescent="0.25">
      <c r="A6" s="4"/>
      <c r="B6" s="4"/>
      <c r="C6" s="4"/>
      <c r="D6" s="4"/>
      <c r="E6" s="5"/>
      <c r="F6" s="5"/>
    </row>
    <row r="7" spans="1:6" ht="15.75" x14ac:dyDescent="0.25">
      <c r="A7" s="321" t="s">
        <v>14</v>
      </c>
      <c r="B7" s="339"/>
      <c r="C7" s="339"/>
      <c r="D7" s="339"/>
      <c r="E7" s="339"/>
      <c r="F7" s="339"/>
    </row>
    <row r="8" spans="1:6" ht="18" x14ac:dyDescent="0.25">
      <c r="A8" s="4"/>
      <c r="B8" s="4"/>
      <c r="C8" s="4"/>
      <c r="D8" s="4"/>
      <c r="E8" s="5"/>
      <c r="F8" s="5"/>
    </row>
    <row r="9" spans="1:6" ht="25.5" x14ac:dyDescent="0.25">
      <c r="A9" s="20" t="s">
        <v>48</v>
      </c>
      <c r="B9" s="19" t="s">
        <v>443</v>
      </c>
      <c r="C9" s="20" t="s">
        <v>442</v>
      </c>
      <c r="D9" s="20" t="s">
        <v>445</v>
      </c>
      <c r="E9" s="20" t="s">
        <v>422</v>
      </c>
      <c r="F9" s="20" t="s">
        <v>446</v>
      </c>
    </row>
    <row r="10" spans="1:6" ht="15.75" customHeight="1" x14ac:dyDescent="0.25">
      <c r="A10" s="11" t="s">
        <v>15</v>
      </c>
      <c r="B10" s="8"/>
      <c r="C10" s="9"/>
      <c r="D10" s="9"/>
      <c r="E10" s="9"/>
      <c r="F10" s="9"/>
    </row>
    <row r="11" spans="1:6" ht="15.75" customHeight="1" x14ac:dyDescent="0.25">
      <c r="A11" s="11" t="s">
        <v>16</v>
      </c>
      <c r="B11" s="8"/>
      <c r="C11" s="9"/>
      <c r="D11" s="9"/>
      <c r="E11" s="9"/>
      <c r="F11" s="9"/>
    </row>
    <row r="12" spans="1:6" ht="25.5" x14ac:dyDescent="0.25">
      <c r="A12" s="17" t="s">
        <v>17</v>
      </c>
      <c r="B12" s="8"/>
      <c r="C12" s="9"/>
      <c r="D12" s="9"/>
      <c r="E12" s="9"/>
      <c r="F12" s="9"/>
    </row>
    <row r="13" spans="1:6" x14ac:dyDescent="0.25">
      <c r="A13" s="16" t="s">
        <v>18</v>
      </c>
      <c r="B13" s="8"/>
      <c r="C13" s="9"/>
      <c r="D13" s="9"/>
      <c r="E13" s="9"/>
      <c r="F13" s="9"/>
    </row>
    <row r="14" spans="1:6" x14ac:dyDescent="0.25">
      <c r="A14" s="11" t="s">
        <v>19</v>
      </c>
      <c r="B14" s="8"/>
      <c r="C14" s="9"/>
      <c r="D14" s="9"/>
      <c r="E14" s="9"/>
      <c r="F14" s="10"/>
    </row>
    <row r="15" spans="1:6" ht="25.5" x14ac:dyDescent="0.25">
      <c r="A15" s="18" t="s">
        <v>20</v>
      </c>
      <c r="B15" s="8"/>
      <c r="C15" s="9"/>
      <c r="D15" s="9"/>
      <c r="E15" s="9"/>
      <c r="F15" s="10"/>
    </row>
  </sheetData>
  <mergeCells count="4">
    <mergeCell ref="A1:F1"/>
    <mergeCell ref="A3:F3"/>
    <mergeCell ref="A5:F5"/>
    <mergeCell ref="A7:F7"/>
  </mergeCells>
  <pageMargins left="0.7" right="0.7" top="0.75" bottom="0.75" header="0.3" footer="0.3"/>
  <pageSetup paperSize="9" scale="7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H14"/>
  <sheetViews>
    <sheetView workbookViewId="0">
      <selection activeCell="H19" sqref="H19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8" width="25.28515625" customWidth="1"/>
  </cols>
  <sheetData>
    <row r="1" spans="1:8" ht="42" customHeight="1" x14ac:dyDescent="0.25">
      <c r="A1" s="321" t="s">
        <v>437</v>
      </c>
      <c r="B1" s="321"/>
      <c r="C1" s="321"/>
      <c r="D1" s="321"/>
      <c r="E1" s="321"/>
      <c r="F1" s="321"/>
      <c r="G1" s="321"/>
      <c r="H1" s="321"/>
    </row>
    <row r="2" spans="1:8" ht="18" customHeight="1" x14ac:dyDescent="0.25">
      <c r="A2" s="4"/>
      <c r="B2" s="4"/>
      <c r="C2" s="4"/>
      <c r="D2" s="4"/>
      <c r="E2" s="4"/>
      <c r="F2" s="4"/>
      <c r="G2" s="4"/>
      <c r="H2" s="4"/>
    </row>
    <row r="3" spans="1:8" ht="15.75" customHeight="1" x14ac:dyDescent="0.25">
      <c r="A3" s="321" t="s">
        <v>24</v>
      </c>
      <c r="B3" s="321"/>
      <c r="C3" s="321"/>
      <c r="D3" s="321"/>
      <c r="E3" s="321"/>
      <c r="F3" s="321"/>
      <c r="G3" s="321"/>
      <c r="H3" s="321"/>
    </row>
    <row r="4" spans="1:8" ht="18" x14ac:dyDescent="0.25">
      <c r="A4" s="4"/>
      <c r="B4" s="4"/>
      <c r="C4" s="4"/>
      <c r="D4" s="4"/>
      <c r="E4" s="4"/>
      <c r="F4" s="4"/>
      <c r="G4" s="5"/>
      <c r="H4" s="5"/>
    </row>
    <row r="5" spans="1:8" ht="18" customHeight="1" x14ac:dyDescent="0.25">
      <c r="A5" s="321" t="s">
        <v>54</v>
      </c>
      <c r="B5" s="321"/>
      <c r="C5" s="321"/>
      <c r="D5" s="321"/>
      <c r="E5" s="321"/>
      <c r="F5" s="321"/>
      <c r="G5" s="321"/>
      <c r="H5" s="321"/>
    </row>
    <row r="6" spans="1:8" ht="18" x14ac:dyDescent="0.25">
      <c r="A6" s="4"/>
      <c r="B6" s="4"/>
      <c r="C6" s="4"/>
      <c r="D6" s="4"/>
      <c r="E6" s="4"/>
      <c r="F6" s="4"/>
      <c r="G6" s="5"/>
      <c r="H6" s="5"/>
    </row>
    <row r="7" spans="1:8" ht="25.5" x14ac:dyDescent="0.25">
      <c r="A7" s="20" t="s">
        <v>5</v>
      </c>
      <c r="B7" s="19" t="s">
        <v>6</v>
      </c>
      <c r="C7" s="19" t="s">
        <v>36</v>
      </c>
      <c r="D7" s="19" t="s">
        <v>443</v>
      </c>
      <c r="E7" s="20" t="s">
        <v>442</v>
      </c>
      <c r="F7" s="20" t="s">
        <v>445</v>
      </c>
      <c r="G7" s="20" t="s">
        <v>422</v>
      </c>
      <c r="H7" s="20" t="s">
        <v>446</v>
      </c>
    </row>
    <row r="8" spans="1:8" x14ac:dyDescent="0.25">
      <c r="A8" s="36"/>
      <c r="B8" s="37"/>
      <c r="C8" s="35" t="s">
        <v>56</v>
      </c>
      <c r="D8" s="37"/>
      <c r="E8" s="36"/>
      <c r="F8" s="36"/>
      <c r="G8" s="36"/>
      <c r="H8" s="36"/>
    </row>
    <row r="9" spans="1:8" ht="25.5" x14ac:dyDescent="0.25">
      <c r="A9" s="11">
        <v>8</v>
      </c>
      <c r="B9" s="11"/>
      <c r="C9" s="11" t="s">
        <v>21</v>
      </c>
      <c r="D9" s="8"/>
      <c r="E9" s="9"/>
      <c r="F9" s="9"/>
      <c r="G9" s="9"/>
      <c r="H9" s="9"/>
    </row>
    <row r="10" spans="1:8" x14ac:dyDescent="0.25">
      <c r="A10" s="11"/>
      <c r="B10" s="15">
        <v>84</v>
      </c>
      <c r="C10" s="15" t="s">
        <v>28</v>
      </c>
      <c r="D10" s="8"/>
      <c r="E10" s="9"/>
      <c r="F10" s="9"/>
      <c r="G10" s="9"/>
      <c r="H10" s="9"/>
    </row>
    <row r="11" spans="1:8" x14ac:dyDescent="0.25">
      <c r="A11" s="11"/>
      <c r="B11" s="15"/>
      <c r="C11" s="39"/>
      <c r="D11" s="8"/>
      <c r="E11" s="9"/>
      <c r="F11" s="9"/>
      <c r="G11" s="9"/>
      <c r="H11" s="9"/>
    </row>
    <row r="12" spans="1:8" x14ac:dyDescent="0.25">
      <c r="A12" s="11"/>
      <c r="B12" s="15"/>
      <c r="C12" s="35" t="s">
        <v>59</v>
      </c>
      <c r="D12" s="8"/>
      <c r="E12" s="9"/>
      <c r="F12" s="9"/>
      <c r="G12" s="9"/>
      <c r="H12" s="9"/>
    </row>
    <row r="13" spans="1:8" ht="25.5" x14ac:dyDescent="0.25">
      <c r="A13" s="14">
        <v>5</v>
      </c>
      <c r="B13" s="14"/>
      <c r="C13" s="24" t="s">
        <v>22</v>
      </c>
      <c r="D13" s="8"/>
      <c r="E13" s="9"/>
      <c r="F13" s="9"/>
      <c r="G13" s="9"/>
      <c r="H13" s="9"/>
    </row>
    <row r="14" spans="1:8" ht="25.5" x14ac:dyDescent="0.25">
      <c r="A14" s="15"/>
      <c r="B14" s="15">
        <v>54</v>
      </c>
      <c r="C14" s="25" t="s">
        <v>29</v>
      </c>
      <c r="D14" s="8"/>
      <c r="E14" s="9"/>
      <c r="F14" s="9"/>
      <c r="G14" s="9"/>
      <c r="H14" s="10"/>
    </row>
  </sheetData>
  <mergeCells count="3">
    <mergeCell ref="A1:H1"/>
    <mergeCell ref="A3:H3"/>
    <mergeCell ref="A5:H5"/>
  </mergeCells>
  <pageMargins left="0.7" right="0.7" top="0.75" bottom="0.75" header="0.3" footer="0.3"/>
  <pageSetup paperSize="9" scale="78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F16"/>
  <sheetViews>
    <sheetView workbookViewId="0">
      <selection activeCell="I11" sqref="I11"/>
    </sheetView>
  </sheetViews>
  <sheetFormatPr defaultRowHeight="15" x14ac:dyDescent="0.25"/>
  <cols>
    <col min="1" max="6" width="25.28515625" customWidth="1"/>
  </cols>
  <sheetData>
    <row r="1" spans="1:6" ht="42" customHeight="1" x14ac:dyDescent="0.25">
      <c r="A1" s="321" t="s">
        <v>437</v>
      </c>
      <c r="B1" s="321"/>
      <c r="C1" s="321"/>
      <c r="D1" s="321"/>
      <c r="E1" s="321"/>
      <c r="F1" s="321"/>
    </row>
    <row r="2" spans="1:6" ht="18" customHeight="1" x14ac:dyDescent="0.25">
      <c r="A2" s="4"/>
      <c r="B2" s="4"/>
      <c r="C2" s="4"/>
      <c r="D2" s="4"/>
      <c r="E2" s="4"/>
      <c r="F2" s="4"/>
    </row>
    <row r="3" spans="1:6" ht="15.75" customHeight="1" x14ac:dyDescent="0.25">
      <c r="A3" s="321" t="s">
        <v>24</v>
      </c>
      <c r="B3" s="321"/>
      <c r="C3" s="321"/>
      <c r="D3" s="321"/>
      <c r="E3" s="321"/>
      <c r="F3" s="321"/>
    </row>
    <row r="4" spans="1:6" ht="18" x14ac:dyDescent="0.25">
      <c r="A4" s="4"/>
      <c r="B4" s="4"/>
      <c r="C4" s="4"/>
      <c r="D4" s="4"/>
      <c r="E4" s="5"/>
      <c r="F4" s="5"/>
    </row>
    <row r="5" spans="1:6" ht="18" customHeight="1" x14ac:dyDescent="0.25">
      <c r="A5" s="321" t="s">
        <v>55</v>
      </c>
      <c r="B5" s="321"/>
      <c r="C5" s="321"/>
      <c r="D5" s="321"/>
      <c r="E5" s="321"/>
      <c r="F5" s="321"/>
    </row>
    <row r="6" spans="1:6" ht="18" x14ac:dyDescent="0.25">
      <c r="A6" s="4"/>
      <c r="B6" s="4"/>
      <c r="C6" s="4"/>
      <c r="D6" s="4"/>
      <c r="E6" s="5"/>
      <c r="F6" s="5"/>
    </row>
    <row r="7" spans="1:6" ht="25.5" x14ac:dyDescent="0.25">
      <c r="A7" s="19" t="s">
        <v>48</v>
      </c>
      <c r="B7" s="19" t="s">
        <v>443</v>
      </c>
      <c r="C7" s="20" t="s">
        <v>442</v>
      </c>
      <c r="D7" s="20" t="s">
        <v>445</v>
      </c>
      <c r="E7" s="20" t="s">
        <v>422</v>
      </c>
      <c r="F7" s="20" t="s">
        <v>446</v>
      </c>
    </row>
    <row r="8" spans="1:6" x14ac:dyDescent="0.25">
      <c r="A8" s="11" t="s">
        <v>56</v>
      </c>
      <c r="B8" s="8"/>
      <c r="C8" s="9"/>
      <c r="D8" s="9"/>
      <c r="E8" s="9"/>
      <c r="F8" s="9"/>
    </row>
    <row r="9" spans="1:6" ht="25.5" x14ac:dyDescent="0.25">
      <c r="A9" s="11" t="s">
        <v>57</v>
      </c>
      <c r="B9" s="8"/>
      <c r="C9" s="9"/>
      <c r="D9" s="9"/>
      <c r="E9" s="9"/>
      <c r="F9" s="9"/>
    </row>
    <row r="10" spans="1:6" ht="25.5" x14ac:dyDescent="0.25">
      <c r="A10" s="17" t="s">
        <v>58</v>
      </c>
      <c r="B10" s="8"/>
      <c r="C10" s="9"/>
      <c r="D10" s="9"/>
      <c r="E10" s="9"/>
      <c r="F10" s="9"/>
    </row>
    <row r="11" spans="1:6" x14ac:dyDescent="0.25">
      <c r="A11" s="17"/>
      <c r="B11" s="8"/>
      <c r="C11" s="9"/>
      <c r="D11" s="9"/>
      <c r="E11" s="9"/>
      <c r="F11" s="9"/>
    </row>
    <row r="12" spans="1:6" x14ac:dyDescent="0.25">
      <c r="A12" s="11" t="s">
        <v>59</v>
      </c>
      <c r="B12" s="8"/>
      <c r="C12" s="9"/>
      <c r="D12" s="9"/>
      <c r="E12" s="9"/>
      <c r="F12" s="9"/>
    </row>
    <row r="13" spans="1:6" x14ac:dyDescent="0.25">
      <c r="A13" s="24" t="s">
        <v>50</v>
      </c>
      <c r="B13" s="8"/>
      <c r="C13" s="9"/>
      <c r="D13" s="9"/>
      <c r="E13" s="9"/>
      <c r="F13" s="9"/>
    </row>
    <row r="14" spans="1:6" x14ac:dyDescent="0.25">
      <c r="A14" s="13" t="s">
        <v>51</v>
      </c>
      <c r="B14" s="235">
        <v>0</v>
      </c>
      <c r="C14" s="236">
        <v>0</v>
      </c>
      <c r="D14" s="236">
        <v>0</v>
      </c>
      <c r="E14" s="236">
        <v>0</v>
      </c>
      <c r="F14" s="236">
        <v>0</v>
      </c>
    </row>
    <row r="15" spans="1:6" x14ac:dyDescent="0.25">
      <c r="A15" s="24" t="s">
        <v>52</v>
      </c>
      <c r="B15" s="8"/>
      <c r="C15" s="9"/>
      <c r="D15" s="9"/>
      <c r="E15" s="9"/>
      <c r="F15" s="10"/>
    </row>
    <row r="16" spans="1:6" x14ac:dyDescent="0.25">
      <c r="A16" s="13" t="s">
        <v>53</v>
      </c>
      <c r="B16" s="235">
        <v>0</v>
      </c>
      <c r="C16" s="236">
        <v>0</v>
      </c>
      <c r="D16" s="236">
        <v>0</v>
      </c>
      <c r="E16" s="236">
        <v>0</v>
      </c>
      <c r="F16" s="236">
        <v>0</v>
      </c>
    </row>
  </sheetData>
  <mergeCells count="3">
    <mergeCell ref="A1:F1"/>
    <mergeCell ref="A3:F3"/>
    <mergeCell ref="A5:F5"/>
  </mergeCells>
  <pageMargins left="0.7" right="0.7" top="0.75" bottom="0.75" header="0.3" footer="0.3"/>
  <pageSetup paperSize="9" scale="8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SAŽETAK</vt:lpstr>
      <vt:lpstr>List4</vt:lpstr>
      <vt:lpstr>List1</vt:lpstr>
      <vt:lpstr> Račun prihoda i rashoda</vt:lpstr>
      <vt:lpstr>List3</vt:lpstr>
      <vt:lpstr>Prihodi i rashodi po izvorima</vt:lpstr>
      <vt:lpstr>Rashodi prema funkcijskoj kl</vt:lpstr>
      <vt:lpstr>Račun financiranja</vt:lpstr>
      <vt:lpstr>Račun financiranja po izvorima</vt:lpstr>
      <vt:lpstr>POSEBNI DIO</vt:lpstr>
      <vt:lpstr>FINANCIJSKI PLAN 2026 - GRAD</vt:lpstr>
      <vt:lpstr>List2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Svetlana Bakić</cp:lastModifiedBy>
  <cp:lastPrinted>2025-11-12T07:22:01Z</cp:lastPrinted>
  <dcterms:created xsi:type="dcterms:W3CDTF">2022-08-12T12:51:27Z</dcterms:created>
  <dcterms:modified xsi:type="dcterms:W3CDTF">2025-11-12T07:22:36Z</dcterms:modified>
</cp:coreProperties>
</file>